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57C21D41-B041-441F-8CFE-EC68ECDE620D}"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charges'!$A$11:$P$338</definedName>
    <definedName name="_xlnm._FilterDatabase" localSheetId="3" hidden="1">'Annex 2a Import'!$A$5:$H$330</definedName>
    <definedName name="_xlnm._FilterDatabase" localSheetId="4" hidden="1">'Annex 2b Export'!$A$5:$H$299</definedName>
    <definedName name="_xlnm._FilterDatabase" localSheetId="6" hidden="1">'Annex 4 LDNO charges'!$A$14:$J$204</definedName>
    <definedName name="_xlnm._FilterDatabase" localSheetId="9" hidden="1">'Annex 7 Pass-Through Costs'!$A$5:$E$165</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charges'!$A$2:$P$338</definedName>
    <definedName name="_xlnm.Print_Area" localSheetId="3">'Annex 2a Import'!$A$2:$H$326</definedName>
    <definedName name="_xlnm.Print_Area" localSheetId="4">'Annex 2b Export'!$A$2:$H$299</definedName>
    <definedName name="_xlnm.Print_Area" localSheetId="5">'Annex 3 Preserved charges'!$A$2:$J$22</definedName>
    <definedName name="_xlnm.Print_Area" localSheetId="6">'Annex 4 LDNO charges'!$A$2:$J$204</definedName>
    <definedName name="_xlnm.Print_Area" localSheetId="7">'Annex 5 LLFs'!$A$2:$F$41</definedName>
    <definedName name="_xlnm.Print_Area" localSheetId="8">'Annex 6 New or Amended EHV'!$A$2:$P$28</definedName>
    <definedName name="_xlnm.Print_Area" localSheetId="9">'Annex 7 Pass-Through Costs'!$A$2:$E$165</definedName>
    <definedName name="_xlnm.Print_Area" localSheetId="10">'Nodal prices'!$A$2:$D$26</definedName>
    <definedName name="_xlnm.Print_Titles" localSheetId="1">'Annex 1 LV, HV and UMS charges'!$2:$12</definedName>
    <definedName name="_xlnm.Print_Titles" localSheetId="2">'Annex 2 Designated EHV charges'!$11:$11</definedName>
    <definedName name="_xlnm.Print_Titles" localSheetId="3">'Annex 2a Import'!$5:$5</definedName>
    <definedName name="_xlnm.Print_Titles" localSheetId="4">'Annex 2b Export'!$5:$5</definedName>
    <definedName name="_xlnm.Print_Titles" localSheetId="6">'Annex 4 LDNO charges'!$14:$14</definedName>
    <definedName name="_xlnm.Print_Titles" localSheetId="8">'Annex 6 New or Amended EHV'!$2:$5</definedName>
    <definedName name="_xlnm.Print_Titles" localSheetId="9">'Annex 7 Pass-Through Costs'!$5:$5</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charges'!$A$2:$I$21</definedName>
    <definedName name="Z_5032A364_B81A_48DA_88DA_AB3B86B47EE9_.wvu.PrintArea" localSheetId="5" hidden="1">'Annex 3 Preserved charges'!$A$2:$J$22</definedName>
    <definedName name="Z_5032A364_B81A_48DA_88DA_AB3B86B47EE9_.wvu.PrintArea" localSheetId="6" hidden="1">'Annex 4 LDNO charges'!$A$2:$I$10</definedName>
    <definedName name="Z_5032A364_B81A_48DA_88DA_AB3B86B47EE9_.wvu.PrintArea" localSheetId="7" hidden="1">'Annex 5 LLFs'!$A$4:$F$41</definedName>
    <definedName name="Z_5032A364_B81A_48DA_88DA_AB3B86B47EE9_.wvu.PrintArea" localSheetId="8" hidden="1">'Annex 6 New or Amended EHV'!$A$1:$P$28</definedName>
    <definedName name="Z_5032A364_B81A_48DA_88DA_AB3B86B47EE9_.wvu.PrintArea" localSheetId="9" hidden="1">'Annex 7 Pass-Through Costs'!$A$2:$D$6</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charges'!$2:$11</definedName>
    <definedName name="Z_5032A364_B81A_48DA_88DA_AB3B86B47EE9_.wvu.PrintTitles" localSheetId="6" hidden="1">'Annex 4 LDNO charges'!$2:$10</definedName>
    <definedName name="Z_5032A364_B81A_48DA_88DA_AB3B86B47EE9_.wvu.PrintTitles" localSheetId="8" hidden="1">'Annex 6 New or Amended EHV'!$2:$5</definedName>
    <definedName name="Z_5032A364_B81A_48DA_88DA_AB3B86B47EE9_.wvu.PrintTitles" localSheetId="9" hidden="1">'Annex 7 Pass-Through Costs'!$2:$5</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24" l="1"/>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7" i="24"/>
  <c r="D143" i="24"/>
  <c r="D122" i="24"/>
  <c r="D101" i="24"/>
  <c r="D80" i="24"/>
  <c r="D59" i="24"/>
  <c r="D38" i="24"/>
  <c r="D27"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6"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4" i="6"/>
  <c r="A2" i="5"/>
  <c r="A2" i="4" l="1"/>
  <c r="A2" i="2" l="1"/>
  <c r="G10" i="15" s="1"/>
  <c r="I10" i="15" l="1"/>
  <c r="H10" i="15"/>
  <c r="B11" i="1"/>
  <c r="B9" i="1"/>
  <c r="H17" i="15" l="1"/>
  <c r="R9" i="15"/>
  <c r="S9" i="15"/>
  <c r="T9" i="15"/>
  <c r="Q9" i="15"/>
  <c r="N9" i="15"/>
  <c r="O9" i="15"/>
  <c r="P9" i="15"/>
  <c r="M9" i="15"/>
  <c r="Q5" i="8" l="1"/>
  <c r="K5" i="8"/>
  <c r="L5" i="8"/>
  <c r="M5" i="8"/>
  <c r="N5" i="8"/>
  <c r="O5" i="8"/>
  <c r="P5" i="8"/>
  <c r="J5" i="8"/>
  <c r="F5" i="14"/>
  <c r="G5" i="14"/>
  <c r="H5" i="14"/>
  <c r="E5" i="14"/>
  <c r="F5" i="13"/>
  <c r="G5" i="13"/>
  <c r="H5" i="13"/>
  <c r="E5"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6" i="14" l="1" a="1"/>
  <c r="A6" i="14" s="1"/>
  <c r="A6" i="13" a="1"/>
  <c r="A6" i="13" s="1"/>
  <c r="A7" i="13" s="1" a="1"/>
  <c r="A7" i="13" s="1"/>
  <c r="N10" i="15"/>
  <c r="P10" i="15"/>
  <c r="O10" i="15"/>
  <c r="S10" i="15"/>
  <c r="T10" i="15"/>
  <c r="M10" i="15"/>
  <c r="R10" i="15"/>
  <c r="Q10" i="15"/>
  <c r="T18" i="15" l="1"/>
  <c r="T17" i="15"/>
  <c r="S17" i="15"/>
  <c r="S18" i="15"/>
  <c r="A8" i="13" a="1"/>
  <c r="A8" i="13" s="1"/>
  <c r="E7" i="13"/>
  <c r="H7" i="13"/>
  <c r="F7" i="13"/>
  <c r="G7" i="13"/>
  <c r="B7" i="13"/>
  <c r="D7" i="13"/>
  <c r="C7" i="13"/>
  <c r="O17" i="15"/>
  <c r="O18" i="15"/>
  <c r="Q17" i="15"/>
  <c r="Q18" i="15"/>
  <c r="P17" i="15"/>
  <c r="P18" i="15"/>
  <c r="M17" i="15"/>
  <c r="M18" i="15"/>
  <c r="F6" i="14"/>
  <c r="G6" i="14"/>
  <c r="E6" i="14"/>
  <c r="H6" i="14"/>
  <c r="D6" i="14"/>
  <c r="B6" i="14"/>
  <c r="C6" i="14"/>
  <c r="R17" i="15"/>
  <c r="R18" i="15"/>
  <c r="N17" i="15"/>
  <c r="N18" i="15"/>
  <c r="G6" i="13"/>
  <c r="H6" i="13"/>
  <c r="F6" i="13"/>
  <c r="E6" i="13"/>
  <c r="D6" i="13"/>
  <c r="C6" i="13"/>
  <c r="B6" i="13"/>
  <c r="A7" i="14" a="1"/>
  <c r="A7" i="14" s="1"/>
  <c r="N21" i="15" l="1"/>
  <c r="M22" i="15"/>
  <c r="M21" i="15"/>
  <c r="C8" i="13"/>
  <c r="D8" i="13"/>
  <c r="E8" i="13"/>
  <c r="H8" i="13"/>
  <c r="G8" i="13"/>
  <c r="F8" i="13"/>
  <c r="B8" i="13"/>
  <c r="F7" i="14"/>
  <c r="G7" i="14"/>
  <c r="E7" i="14"/>
  <c r="H7" i="14"/>
  <c r="B7" i="14"/>
  <c r="D7" i="14"/>
  <c r="C7" i="14"/>
  <c r="A8" i="14" a="1"/>
  <c r="A8" i="14" s="1"/>
  <c r="A9" i="14" s="1" a="1"/>
  <c r="A9" i="14" s="1"/>
  <c r="N22" i="15"/>
  <c r="A9" i="13" a="1"/>
  <c r="A9" i="13" s="1"/>
  <c r="G9" i="14" l="1"/>
  <c r="H9" i="14"/>
  <c r="F9" i="14"/>
  <c r="E9" i="14"/>
  <c r="B9" i="14"/>
  <c r="D9" i="14"/>
  <c r="C9" i="14"/>
  <c r="A10" i="14" a="1"/>
  <c r="A10" i="14" s="1"/>
  <c r="G8" i="14"/>
  <c r="H8" i="14"/>
  <c r="E8" i="14"/>
  <c r="F8" i="14"/>
  <c r="D8" i="14"/>
  <c r="B8" i="14"/>
  <c r="C8" i="14"/>
  <c r="E9" i="13"/>
  <c r="C9" i="13"/>
  <c r="B9" i="13"/>
  <c r="D9" i="13"/>
  <c r="G9" i="13"/>
  <c r="F9" i="13"/>
  <c r="H9" i="13"/>
  <c r="A10" i="13" a="1"/>
  <c r="A10" i="13" s="1"/>
  <c r="A11" i="13" s="1" a="1"/>
  <c r="A11" i="13" s="1"/>
  <c r="G11" i="13" l="1"/>
  <c r="D11" i="13"/>
  <c r="E11" i="13"/>
  <c r="B11" i="13"/>
  <c r="F11" i="13"/>
  <c r="H11" i="13"/>
  <c r="C11" i="13"/>
  <c r="A12" i="13" a="1"/>
  <c r="A12" i="13" s="1"/>
  <c r="E10" i="13"/>
  <c r="B10" i="13"/>
  <c r="D10" i="13"/>
  <c r="F10" i="13"/>
  <c r="H10" i="13"/>
  <c r="G10" i="13"/>
  <c r="C10" i="13"/>
  <c r="G10" i="14"/>
  <c r="E10" i="14"/>
  <c r="H10" i="14"/>
  <c r="F10" i="14"/>
  <c r="C10" i="14"/>
  <c r="D10" i="14"/>
  <c r="B10" i="14"/>
  <c r="A11" i="14" a="1"/>
  <c r="A11" i="14" s="1"/>
  <c r="A12" i="14" l="1" a="1"/>
  <c r="A12" i="14" s="1"/>
  <c r="H11" i="14"/>
  <c r="F11" i="14"/>
  <c r="E11" i="14"/>
  <c r="G11" i="14"/>
  <c r="C11" i="14"/>
  <c r="B11" i="14"/>
  <c r="D11" i="14"/>
  <c r="A13" i="13" a="1"/>
  <c r="A13" i="13" s="1"/>
  <c r="A14" i="13" s="1" a="1"/>
  <c r="A14" i="13" s="1"/>
  <c r="H12" i="13"/>
  <c r="C12" i="13"/>
  <c r="F12" i="13"/>
  <c r="E12" i="13"/>
  <c r="G12" i="13"/>
  <c r="D12" i="13"/>
  <c r="B12" i="13"/>
  <c r="F12" i="14" l="1"/>
  <c r="H12" i="14"/>
  <c r="G12" i="14"/>
  <c r="E12" i="14"/>
  <c r="D12" i="14"/>
  <c r="C12" i="14"/>
  <c r="B12" i="14"/>
  <c r="A13" i="14" a="1"/>
  <c r="A13" i="14" s="1"/>
  <c r="A15" i="13" a="1"/>
  <c r="A15" i="13" s="1"/>
  <c r="H14" i="13"/>
  <c r="C14" i="13"/>
  <c r="F14" i="13"/>
  <c r="E14" i="13"/>
  <c r="G14" i="13"/>
  <c r="D14" i="13"/>
  <c r="B14" i="13"/>
  <c r="E13" i="13"/>
  <c r="B13" i="13"/>
  <c r="F13" i="13"/>
  <c r="G13" i="13"/>
  <c r="C13" i="13"/>
  <c r="H13" i="13"/>
  <c r="D13" i="13"/>
  <c r="F13" i="14" l="1"/>
  <c r="H13" i="14"/>
  <c r="E13" i="14"/>
  <c r="G13" i="14"/>
  <c r="C13" i="14"/>
  <c r="B13" i="14"/>
  <c r="D13" i="14"/>
  <c r="A14" i="14" a="1"/>
  <c r="A14" i="14" s="1"/>
  <c r="A16" i="13" a="1"/>
  <c r="A16" i="13" s="1"/>
  <c r="H15" i="13"/>
  <c r="F15" i="13"/>
  <c r="B15" i="13"/>
  <c r="D15" i="13"/>
  <c r="G15" i="13"/>
  <c r="E15" i="13"/>
  <c r="C15" i="13"/>
  <c r="D16" i="13" l="1"/>
  <c r="F16" i="13"/>
  <c r="H16" i="13"/>
  <c r="C16" i="13"/>
  <c r="G16" i="13"/>
  <c r="E16" i="13"/>
  <c r="B16" i="13"/>
  <c r="A17" i="13" a="1"/>
  <c r="A17" i="13" s="1"/>
  <c r="E14" i="14"/>
  <c r="F14" i="14"/>
  <c r="G14" i="14"/>
  <c r="H14" i="14"/>
  <c r="B14" i="14"/>
  <c r="C14" i="14"/>
  <c r="D14" i="14"/>
  <c r="A15" i="14" a="1"/>
  <c r="A15" i="14" s="1"/>
  <c r="A16" i="14" l="1" a="1"/>
  <c r="A16" i="14" s="1"/>
  <c r="G15" i="14"/>
  <c r="F15" i="14"/>
  <c r="E15" i="14"/>
  <c r="H15" i="14"/>
  <c r="B15" i="14"/>
  <c r="C15" i="14"/>
  <c r="D15" i="14"/>
  <c r="H17" i="13"/>
  <c r="F17" i="13"/>
  <c r="B17" i="13"/>
  <c r="G17" i="13"/>
  <c r="C17" i="13"/>
  <c r="D17" i="13"/>
  <c r="E17" i="13"/>
  <c r="A18" i="13" a="1"/>
  <c r="A18" i="13" s="1"/>
  <c r="F16" i="14" l="1"/>
  <c r="H16" i="14"/>
  <c r="G16" i="14"/>
  <c r="E16" i="14"/>
  <c r="C16" i="14"/>
  <c r="B16" i="14"/>
  <c r="D16" i="14"/>
  <c r="A17" i="14" a="1"/>
  <c r="A17" i="14" s="1"/>
  <c r="A19" i="13" a="1"/>
  <c r="A19" i="13" s="1"/>
  <c r="C18" i="13"/>
  <c r="G18" i="13"/>
  <c r="E18" i="13"/>
  <c r="H18" i="13"/>
  <c r="D18" i="13"/>
  <c r="F18" i="13"/>
  <c r="B18" i="13"/>
  <c r="A20" i="13" l="1" a="1"/>
  <c r="A20" i="13" s="1"/>
  <c r="E19" i="13"/>
  <c r="G19" i="13"/>
  <c r="D19" i="13"/>
  <c r="H19" i="13"/>
  <c r="B19" i="13"/>
  <c r="C19" i="13"/>
  <c r="F19" i="13"/>
  <c r="G17" i="14"/>
  <c r="H17" i="14"/>
  <c r="F17" i="14"/>
  <c r="E17" i="14"/>
  <c r="D17" i="14"/>
  <c r="C17" i="14"/>
  <c r="B17" i="14"/>
  <c r="A18" i="14" a="1"/>
  <c r="A18" i="14" s="1"/>
  <c r="A21" i="13" l="1" a="1"/>
  <c r="A21" i="13" s="1"/>
  <c r="H20" i="13"/>
  <c r="G20" i="13"/>
  <c r="B20" i="13"/>
  <c r="D20" i="13"/>
  <c r="E20" i="13"/>
  <c r="C20" i="13"/>
  <c r="F20" i="13"/>
  <c r="H18" i="14"/>
  <c r="E18" i="14"/>
  <c r="F18" i="14"/>
  <c r="G18" i="14"/>
  <c r="D18" i="14"/>
  <c r="B18" i="14"/>
  <c r="C18" i="14"/>
  <c r="A19" i="14" a="1"/>
  <c r="A19" i="14" s="1"/>
  <c r="E19" i="14" l="1"/>
  <c r="H19" i="14"/>
  <c r="G19" i="14"/>
  <c r="F19" i="14"/>
  <c r="C19" i="14"/>
  <c r="D19" i="14"/>
  <c r="B19" i="14"/>
  <c r="A20" i="14" a="1"/>
  <c r="A20" i="14" s="1"/>
  <c r="A22" i="13" a="1"/>
  <c r="A22" i="13" s="1"/>
  <c r="G21" i="13"/>
  <c r="H21" i="13"/>
  <c r="B21" i="13"/>
  <c r="D21" i="13"/>
  <c r="F21" i="13"/>
  <c r="E21" i="13"/>
  <c r="C21" i="13"/>
  <c r="H20" i="14" l="1"/>
  <c r="F20" i="14"/>
  <c r="E20" i="14"/>
  <c r="G20" i="14"/>
  <c r="D20" i="14"/>
  <c r="C20" i="14"/>
  <c r="B20" i="14"/>
  <c r="A21" i="14" a="1"/>
  <c r="A21" i="14" s="1"/>
  <c r="A23" i="13" a="1"/>
  <c r="A23" i="13" s="1"/>
  <c r="D22" i="13"/>
  <c r="H22" i="13"/>
  <c r="F22" i="13"/>
  <c r="B22" i="13"/>
  <c r="E22" i="13"/>
  <c r="G22" i="13"/>
  <c r="C22" i="13"/>
  <c r="A24" i="13" l="1" a="1"/>
  <c r="A24" i="13" s="1"/>
  <c r="F23" i="13"/>
  <c r="B23" i="13"/>
  <c r="G23" i="13"/>
  <c r="H23" i="13"/>
  <c r="D23" i="13"/>
  <c r="E23" i="13"/>
  <c r="C23" i="13"/>
  <c r="G21" i="14"/>
  <c r="E21" i="14"/>
  <c r="F21" i="14"/>
  <c r="H21" i="14"/>
  <c r="C21" i="14"/>
  <c r="B21" i="14"/>
  <c r="D21" i="14"/>
  <c r="A22" i="14" a="1"/>
  <c r="A22" i="14" s="1"/>
  <c r="F22" i="14" l="1"/>
  <c r="H22" i="14"/>
  <c r="E22" i="14"/>
  <c r="G22" i="14"/>
  <c r="D22" i="14"/>
  <c r="C22" i="14"/>
  <c r="B22" i="14"/>
  <c r="A23" i="14" a="1"/>
  <c r="A23" i="14" s="1"/>
  <c r="A25" i="13" a="1"/>
  <c r="A25" i="13" s="1"/>
  <c r="H24" i="13"/>
  <c r="D24" i="13"/>
  <c r="B24" i="13"/>
  <c r="E24" i="13"/>
  <c r="F24" i="13"/>
  <c r="C24" i="13"/>
  <c r="G24" i="13"/>
  <c r="F23" i="14" l="1"/>
  <c r="E23" i="14"/>
  <c r="G23" i="14"/>
  <c r="H23" i="14"/>
  <c r="B23" i="14"/>
  <c r="C23" i="14"/>
  <c r="D23" i="14"/>
  <c r="A24" i="14" a="1"/>
  <c r="A24" i="14" s="1"/>
  <c r="A26" i="13" a="1"/>
  <c r="A26" i="13" s="1"/>
  <c r="G25" i="13"/>
  <c r="C25" i="13"/>
  <c r="F25" i="13"/>
  <c r="D25" i="13"/>
  <c r="H25" i="13"/>
  <c r="E25" i="13"/>
  <c r="B25" i="13"/>
  <c r="G24" i="14" l="1"/>
  <c r="H24" i="14"/>
  <c r="F24" i="14"/>
  <c r="E24" i="14"/>
  <c r="C24" i="14"/>
  <c r="D24" i="14"/>
  <c r="B24" i="14"/>
  <c r="A25" i="14" a="1"/>
  <c r="A25" i="14" s="1"/>
  <c r="A27" i="13" a="1"/>
  <c r="A27" i="13" s="1"/>
  <c r="H26" i="13"/>
  <c r="D26" i="13"/>
  <c r="F26" i="13"/>
  <c r="E26" i="13"/>
  <c r="G26" i="13"/>
  <c r="B26" i="13"/>
  <c r="C26" i="13"/>
  <c r="E25" i="14" l="1"/>
  <c r="H25" i="14"/>
  <c r="F25" i="14"/>
  <c r="G25" i="14"/>
  <c r="D25" i="14"/>
  <c r="C25" i="14"/>
  <c r="B25" i="14"/>
  <c r="A26" i="14" a="1"/>
  <c r="A26" i="14" s="1"/>
  <c r="A28" i="13" a="1"/>
  <c r="A28" i="13" s="1"/>
  <c r="E27" i="13"/>
  <c r="B27" i="13"/>
  <c r="F27" i="13"/>
  <c r="G27" i="13"/>
  <c r="C27" i="13"/>
  <c r="H27" i="13"/>
  <c r="D27" i="13"/>
  <c r="A29" i="13" l="1" a="1"/>
  <c r="A29" i="13" s="1"/>
  <c r="G28" i="13"/>
  <c r="H28" i="13"/>
  <c r="D28" i="13"/>
  <c r="E28" i="13"/>
  <c r="B28" i="13"/>
  <c r="F28" i="13"/>
  <c r="C28" i="13"/>
  <c r="G26" i="14"/>
  <c r="F26" i="14"/>
  <c r="H26" i="14"/>
  <c r="E26" i="14"/>
  <c r="B26" i="14"/>
  <c r="C26" i="14"/>
  <c r="D26" i="14"/>
  <c r="A27" i="14" a="1"/>
  <c r="A27" i="14" s="1"/>
  <c r="F27" i="14" l="1"/>
  <c r="G27" i="14"/>
  <c r="H27" i="14"/>
  <c r="E27" i="14"/>
  <c r="B27" i="14"/>
  <c r="C27" i="14"/>
  <c r="D27" i="14"/>
  <c r="A28" i="14" a="1"/>
  <c r="A28" i="14" s="1"/>
  <c r="A30" i="13" a="1"/>
  <c r="A30" i="13" s="1"/>
  <c r="F29" i="13"/>
  <c r="C29" i="13"/>
  <c r="G29" i="13"/>
  <c r="H29" i="13"/>
  <c r="B29" i="13"/>
  <c r="D29" i="13"/>
  <c r="E29" i="13"/>
  <c r="A31" i="13" l="1" a="1"/>
  <c r="A31" i="13" s="1"/>
  <c r="E30" i="13"/>
  <c r="B30" i="13"/>
  <c r="G30" i="13"/>
  <c r="D30" i="13"/>
  <c r="F30" i="13"/>
  <c r="C30" i="13"/>
  <c r="H30" i="13"/>
  <c r="G28" i="14"/>
  <c r="E28" i="14"/>
  <c r="H28" i="14"/>
  <c r="F28" i="14"/>
  <c r="D28" i="14"/>
  <c r="B28" i="14"/>
  <c r="C28" i="14"/>
  <c r="A29" i="14" a="1"/>
  <c r="A29" i="14" s="1"/>
  <c r="A32" i="13" l="1" a="1"/>
  <c r="A32" i="13" s="1"/>
  <c r="H31" i="13"/>
  <c r="C31" i="13"/>
  <c r="F31" i="13"/>
  <c r="D31" i="13"/>
  <c r="E31" i="13"/>
  <c r="G31" i="13"/>
  <c r="B31" i="13"/>
  <c r="E29" i="14"/>
  <c r="G29" i="14"/>
  <c r="H29" i="14"/>
  <c r="F29" i="14"/>
  <c r="C29" i="14"/>
  <c r="D29" i="14"/>
  <c r="B29" i="14"/>
  <c r="A30" i="14" a="1"/>
  <c r="A30" i="14" s="1"/>
  <c r="E30" i="14" l="1"/>
  <c r="F30" i="14"/>
  <c r="G30" i="14"/>
  <c r="H30" i="14"/>
  <c r="C30" i="14"/>
  <c r="D30" i="14"/>
  <c r="B30" i="14"/>
  <c r="A31" i="14" a="1"/>
  <c r="A31" i="14" s="1"/>
  <c r="A33" i="13" a="1"/>
  <c r="A33" i="13" s="1"/>
  <c r="H32" i="13"/>
  <c r="D32" i="13"/>
  <c r="F32" i="13"/>
  <c r="B32" i="13"/>
  <c r="G32" i="13"/>
  <c r="C32" i="13"/>
  <c r="E32" i="13"/>
  <c r="A34" i="13" l="1" a="1"/>
  <c r="A34" i="13" s="1"/>
  <c r="F33" i="13"/>
  <c r="G33" i="13"/>
  <c r="D33" i="13"/>
  <c r="H33" i="13"/>
  <c r="B33" i="13"/>
  <c r="E33" i="13"/>
  <c r="C33" i="13"/>
  <c r="G31" i="14"/>
  <c r="H31" i="14"/>
  <c r="F31" i="14"/>
  <c r="E31" i="14"/>
  <c r="B31" i="14"/>
  <c r="D31" i="14"/>
  <c r="C31" i="14"/>
  <c r="A32" i="14" a="1"/>
  <c r="A32" i="14" s="1"/>
  <c r="A35" i="13" l="1" a="1"/>
  <c r="A35" i="13" s="1"/>
  <c r="H34" i="13"/>
  <c r="F34" i="13"/>
  <c r="C34" i="13"/>
  <c r="E34" i="13"/>
  <c r="D34" i="13"/>
  <c r="G34" i="13"/>
  <c r="B34" i="13"/>
  <c r="E32" i="14"/>
  <c r="G32" i="14"/>
  <c r="F32" i="14"/>
  <c r="H32" i="14"/>
  <c r="B32" i="14"/>
  <c r="D32" i="14"/>
  <c r="C32" i="14"/>
  <c r="A33" i="14" a="1"/>
  <c r="A33" i="14" s="1"/>
  <c r="G33" i="14" l="1"/>
  <c r="E33" i="14"/>
  <c r="F33" i="14"/>
  <c r="H33" i="14"/>
  <c r="B33" i="14"/>
  <c r="D33" i="14"/>
  <c r="C33" i="14"/>
  <c r="A34" i="14" a="1"/>
  <c r="A34" i="14" s="1"/>
  <c r="A36" i="13" a="1"/>
  <c r="A36" i="13" s="1"/>
  <c r="E35" i="13"/>
  <c r="B35" i="13"/>
  <c r="F35" i="13"/>
  <c r="H35" i="13"/>
  <c r="G35" i="13"/>
  <c r="D35" i="13"/>
  <c r="C35" i="13"/>
  <c r="A37" i="13" l="1" a="1"/>
  <c r="A37" i="13" s="1"/>
  <c r="E36" i="13"/>
  <c r="D36" i="13"/>
  <c r="G36" i="13"/>
  <c r="H36" i="13"/>
  <c r="F36" i="13"/>
  <c r="B36" i="13"/>
  <c r="C36" i="13"/>
  <c r="F34" i="14"/>
  <c r="H34" i="14"/>
  <c r="G34" i="14"/>
  <c r="E34" i="14"/>
  <c r="B34" i="14"/>
  <c r="D34" i="14"/>
  <c r="C34" i="14"/>
  <c r="A35" i="14" a="1"/>
  <c r="A35" i="14" s="1"/>
  <c r="E35" i="14" l="1"/>
  <c r="F35" i="14"/>
  <c r="H35" i="14"/>
  <c r="G35" i="14"/>
  <c r="D35" i="14"/>
  <c r="B35" i="14"/>
  <c r="C35" i="14"/>
  <c r="A36" i="14" a="1"/>
  <c r="A36" i="14" s="1"/>
  <c r="A38" i="13" a="1"/>
  <c r="A38" i="13" s="1"/>
  <c r="H37" i="13"/>
  <c r="B37" i="13"/>
  <c r="C37" i="13"/>
  <c r="E37" i="13"/>
  <c r="G37" i="13"/>
  <c r="F37" i="13"/>
  <c r="D37" i="13"/>
  <c r="A39" i="13" l="1" a="1"/>
  <c r="A39" i="13" s="1"/>
  <c r="B38" i="13"/>
  <c r="C38" i="13"/>
  <c r="G38" i="13"/>
  <c r="F38" i="13"/>
  <c r="E38" i="13"/>
  <c r="H38" i="13"/>
  <c r="D38" i="13"/>
  <c r="G36" i="14"/>
  <c r="H36" i="14"/>
  <c r="E36" i="14"/>
  <c r="F36" i="14"/>
  <c r="B36" i="14"/>
  <c r="C36" i="14"/>
  <c r="D36" i="14"/>
  <c r="A37" i="14" a="1"/>
  <c r="A37" i="14" s="1"/>
  <c r="H37" i="14" l="1"/>
  <c r="E37" i="14"/>
  <c r="G37" i="14"/>
  <c r="F37" i="14"/>
  <c r="C37" i="14"/>
  <c r="D37" i="14"/>
  <c r="B37" i="14"/>
  <c r="A38" i="14" a="1"/>
  <c r="A38" i="14" s="1"/>
  <c r="A40" i="13" a="1"/>
  <c r="A40" i="13" s="1"/>
  <c r="H39" i="13"/>
  <c r="E39" i="13"/>
  <c r="C39" i="13"/>
  <c r="G39" i="13"/>
  <c r="D39" i="13"/>
  <c r="F39" i="13"/>
  <c r="B39" i="13"/>
  <c r="H38" i="14" l="1"/>
  <c r="G38" i="14"/>
  <c r="E38" i="14"/>
  <c r="F38" i="14"/>
  <c r="C38" i="14"/>
  <c r="D38" i="14"/>
  <c r="B38" i="14"/>
  <c r="A39" i="14" a="1"/>
  <c r="A39" i="14" s="1"/>
  <c r="A41" i="13" a="1"/>
  <c r="A41" i="13" s="1"/>
  <c r="E40" i="13"/>
  <c r="H40" i="13"/>
  <c r="F40" i="13"/>
  <c r="B40" i="13"/>
  <c r="C40" i="13"/>
  <c r="G40" i="13"/>
  <c r="D40" i="13"/>
  <c r="H39" i="14" l="1"/>
  <c r="E39" i="14"/>
  <c r="G39" i="14"/>
  <c r="F39" i="14"/>
  <c r="B39" i="14"/>
  <c r="C39" i="14"/>
  <c r="D39" i="14"/>
  <c r="A40" i="14" a="1"/>
  <c r="A40" i="14" s="1"/>
  <c r="A42" i="13" a="1"/>
  <c r="A42" i="13" s="1"/>
  <c r="E41" i="13"/>
  <c r="D41" i="13"/>
  <c r="B41" i="13"/>
  <c r="H41" i="13"/>
  <c r="F41" i="13"/>
  <c r="G41" i="13"/>
  <c r="C41" i="13"/>
  <c r="A43" i="13" l="1" a="1"/>
  <c r="A43" i="13" s="1"/>
  <c r="C42" i="13"/>
  <c r="H42" i="13"/>
  <c r="F42" i="13"/>
  <c r="E42" i="13"/>
  <c r="G42" i="13"/>
  <c r="D42" i="13"/>
  <c r="B42" i="13"/>
  <c r="H40" i="14"/>
  <c r="E40" i="14"/>
  <c r="F40" i="14"/>
  <c r="G40" i="14"/>
  <c r="B40" i="14"/>
  <c r="D40" i="14"/>
  <c r="C40" i="14"/>
  <c r="A41" i="14" a="1"/>
  <c r="A41" i="14" s="1"/>
  <c r="E41" i="14" l="1"/>
  <c r="F41" i="14"/>
  <c r="H41" i="14"/>
  <c r="G41" i="14"/>
  <c r="B41" i="14"/>
  <c r="D41" i="14"/>
  <c r="C41" i="14"/>
  <c r="A42" i="14" a="1"/>
  <c r="A42" i="14" s="1"/>
  <c r="A44" i="13" a="1"/>
  <c r="A44" i="13" s="1"/>
  <c r="B43" i="13"/>
  <c r="F43" i="13"/>
  <c r="E43" i="13"/>
  <c r="G43" i="13"/>
  <c r="C43" i="13"/>
  <c r="H43" i="13"/>
  <c r="D43" i="13"/>
  <c r="A45" i="13" l="1" a="1"/>
  <c r="A45" i="13" s="1"/>
  <c r="H44" i="13"/>
  <c r="E44" i="13"/>
  <c r="B44" i="13"/>
  <c r="D44" i="13"/>
  <c r="G44" i="13"/>
  <c r="C44" i="13"/>
  <c r="F44" i="13"/>
  <c r="G42" i="14"/>
  <c r="H42" i="14"/>
  <c r="F42" i="14"/>
  <c r="E42" i="14"/>
  <c r="B42" i="14"/>
  <c r="C42" i="14"/>
  <c r="D42" i="14"/>
  <c r="A43" i="14" a="1"/>
  <c r="A43" i="14" s="1"/>
  <c r="F43" i="14" l="1"/>
  <c r="G43" i="14"/>
  <c r="E43" i="14"/>
  <c r="H43" i="14"/>
  <c r="D43" i="14"/>
  <c r="C43" i="14"/>
  <c r="B43" i="14"/>
  <c r="A44" i="14" a="1"/>
  <c r="A44" i="14" s="1"/>
  <c r="A46" i="13" a="1"/>
  <c r="A46" i="13" s="1"/>
  <c r="G45" i="13"/>
  <c r="F45" i="13"/>
  <c r="H45" i="13"/>
  <c r="B45" i="13"/>
  <c r="C45" i="13"/>
  <c r="D45" i="13"/>
  <c r="E45" i="13"/>
  <c r="F44" i="14" l="1"/>
  <c r="E44" i="14"/>
  <c r="G44" i="14"/>
  <c r="H44" i="14"/>
  <c r="B44" i="14"/>
  <c r="D44" i="14"/>
  <c r="C44" i="14"/>
  <c r="A45" i="14" a="1"/>
  <c r="A45" i="14" s="1"/>
  <c r="A47" i="13" a="1"/>
  <c r="A47" i="13" s="1"/>
  <c r="G46" i="13"/>
  <c r="H46" i="13"/>
  <c r="E46" i="13"/>
  <c r="D46" i="13"/>
  <c r="B46" i="13"/>
  <c r="C46" i="13"/>
  <c r="F46" i="13"/>
  <c r="G45" i="14" l="1"/>
  <c r="E45" i="14"/>
  <c r="H45" i="14"/>
  <c r="F45" i="14"/>
  <c r="C45" i="14"/>
  <c r="D45" i="14"/>
  <c r="B45" i="14"/>
  <c r="A46" i="14" a="1"/>
  <c r="A46" i="14" s="1"/>
  <c r="A48" i="13" a="1"/>
  <c r="A48" i="13" s="1"/>
  <c r="H47" i="13"/>
  <c r="D47" i="13"/>
  <c r="E47" i="13"/>
  <c r="G47" i="13"/>
  <c r="B47" i="13"/>
  <c r="F47" i="13"/>
  <c r="C47" i="13"/>
  <c r="A49" i="13" l="1" a="1"/>
  <c r="A49" i="13" s="1"/>
  <c r="G48" i="13"/>
  <c r="C48" i="13"/>
  <c r="F48" i="13"/>
  <c r="D48" i="13"/>
  <c r="E48" i="13"/>
  <c r="H48" i="13"/>
  <c r="B48" i="13"/>
  <c r="E46" i="14"/>
  <c r="G46" i="14"/>
  <c r="H46" i="14"/>
  <c r="F46" i="14"/>
  <c r="D46" i="14"/>
  <c r="B46" i="14"/>
  <c r="C46" i="14"/>
  <c r="A47" i="14" a="1"/>
  <c r="A47" i="14" s="1"/>
  <c r="H47" i="14" l="1"/>
  <c r="E47" i="14"/>
  <c r="G47" i="14"/>
  <c r="F47" i="14"/>
  <c r="B47" i="14"/>
  <c r="C47" i="14"/>
  <c r="D47" i="14"/>
  <c r="A48" i="14" a="1"/>
  <c r="A48" i="14" s="1"/>
  <c r="A50" i="13" a="1"/>
  <c r="A50" i="13" s="1"/>
  <c r="H49" i="13"/>
  <c r="C49" i="13"/>
  <c r="E49" i="13"/>
  <c r="D49" i="13"/>
  <c r="F49" i="13"/>
  <c r="G49" i="13"/>
  <c r="B49" i="13"/>
  <c r="F48" i="14" l="1"/>
  <c r="E48" i="14"/>
  <c r="H48" i="14"/>
  <c r="G48" i="14"/>
  <c r="B48" i="14"/>
  <c r="C48" i="14"/>
  <c r="D48" i="14"/>
  <c r="A49" i="14" a="1"/>
  <c r="A49" i="14" s="1"/>
  <c r="A51" i="13" a="1"/>
  <c r="A51" i="13" s="1"/>
  <c r="F50" i="13"/>
  <c r="B50" i="13"/>
  <c r="H50" i="13"/>
  <c r="D50" i="13"/>
  <c r="E50" i="13"/>
  <c r="C50" i="13"/>
  <c r="G50" i="13"/>
  <c r="G49" i="14" l="1"/>
  <c r="F49" i="14"/>
  <c r="H49" i="14"/>
  <c r="E49" i="14"/>
  <c r="B49" i="14"/>
  <c r="D49" i="14"/>
  <c r="C49" i="14"/>
  <c r="A50" i="14" a="1"/>
  <c r="A50" i="14" s="1"/>
  <c r="A52" i="13" a="1"/>
  <c r="A52" i="13" s="1"/>
  <c r="G51" i="13"/>
  <c r="H51" i="13"/>
  <c r="C51" i="13"/>
  <c r="E51" i="13"/>
  <c r="D51" i="13"/>
  <c r="B51" i="13"/>
  <c r="F51" i="13"/>
  <c r="A53" i="13" l="1" a="1"/>
  <c r="A53" i="13" s="1"/>
  <c r="F52" i="13"/>
  <c r="E52" i="13"/>
  <c r="H52" i="13"/>
  <c r="C52" i="13"/>
  <c r="B52" i="13"/>
  <c r="G52" i="13"/>
  <c r="D52" i="13"/>
  <c r="F50" i="14"/>
  <c r="H50" i="14"/>
  <c r="E50" i="14"/>
  <c r="G50" i="14"/>
  <c r="B50" i="14"/>
  <c r="C50" i="14"/>
  <c r="D50" i="14"/>
  <c r="A51" i="14" a="1"/>
  <c r="A51" i="14" s="1"/>
  <c r="E51" i="14" l="1"/>
  <c r="G51" i="14"/>
  <c r="F51" i="14"/>
  <c r="H51" i="14"/>
  <c r="B51" i="14"/>
  <c r="D51" i="14"/>
  <c r="C51" i="14"/>
  <c r="A52" i="14" a="1"/>
  <c r="A52" i="14" s="1"/>
  <c r="A54" i="13" a="1"/>
  <c r="A54" i="13" s="1"/>
  <c r="F53" i="13"/>
  <c r="H53" i="13"/>
  <c r="G53" i="13"/>
  <c r="E53" i="13"/>
  <c r="C53" i="13"/>
  <c r="B53" i="13"/>
  <c r="D53" i="13"/>
  <c r="A55" i="13" l="1" a="1"/>
  <c r="A55" i="13" s="1"/>
  <c r="G54" i="13"/>
  <c r="E54" i="13"/>
  <c r="B54" i="13"/>
  <c r="F54" i="13"/>
  <c r="H54" i="13"/>
  <c r="D54" i="13"/>
  <c r="C54" i="13"/>
  <c r="H52" i="14"/>
  <c r="G52" i="14"/>
  <c r="F52" i="14"/>
  <c r="E52" i="14"/>
  <c r="D52" i="14"/>
  <c r="B52" i="14"/>
  <c r="C52" i="14"/>
  <c r="A53" i="14" a="1"/>
  <c r="A53" i="14" s="1"/>
  <c r="G53" i="14" l="1"/>
  <c r="F53" i="14"/>
  <c r="H53" i="14"/>
  <c r="E53" i="14"/>
  <c r="D53" i="14"/>
  <c r="B53" i="14"/>
  <c r="C53" i="14"/>
  <c r="A54" i="14" a="1"/>
  <c r="A54" i="14" s="1"/>
  <c r="A56" i="13" a="1"/>
  <c r="A56" i="13" s="1"/>
  <c r="D55" i="13"/>
  <c r="H55" i="13"/>
  <c r="F55" i="13"/>
  <c r="G55" i="13"/>
  <c r="B55" i="13"/>
  <c r="E55" i="13"/>
  <c r="C55" i="13"/>
  <c r="A57" i="13" l="1" a="1"/>
  <c r="A57" i="13" s="1"/>
  <c r="E56" i="13"/>
  <c r="G56" i="13"/>
  <c r="H56" i="13"/>
  <c r="C56" i="13"/>
  <c r="B56" i="13"/>
  <c r="F56" i="13"/>
  <c r="D56" i="13"/>
  <c r="E54" i="14"/>
  <c r="G54" i="14"/>
  <c r="F54" i="14"/>
  <c r="H54" i="14"/>
  <c r="D54" i="14"/>
  <c r="B54" i="14"/>
  <c r="C54" i="14"/>
  <c r="A55" i="14" a="1"/>
  <c r="A55" i="14" s="1"/>
  <c r="H55" i="14" l="1"/>
  <c r="F55" i="14"/>
  <c r="E55" i="14"/>
  <c r="G55" i="14"/>
  <c r="B55" i="14"/>
  <c r="D55" i="14"/>
  <c r="C55" i="14"/>
  <c r="A56" i="14" a="1"/>
  <c r="A56" i="14" s="1"/>
  <c r="A58" i="13" a="1"/>
  <c r="A58" i="13" s="1"/>
  <c r="B57" i="13"/>
  <c r="C57" i="13"/>
  <c r="F57" i="13"/>
  <c r="G57" i="13"/>
  <c r="D57" i="13"/>
  <c r="H57" i="13"/>
  <c r="E57" i="13"/>
  <c r="A59" i="13" l="1" a="1"/>
  <c r="A59" i="13" s="1"/>
  <c r="B58" i="13"/>
  <c r="F58" i="13"/>
  <c r="C58" i="13"/>
  <c r="G58" i="13"/>
  <c r="E58" i="13"/>
  <c r="D58" i="13"/>
  <c r="H58" i="13"/>
  <c r="H56" i="14"/>
  <c r="F56" i="14"/>
  <c r="G56" i="14"/>
  <c r="E56" i="14"/>
  <c r="B56" i="14"/>
  <c r="D56" i="14"/>
  <c r="C56" i="14"/>
  <c r="A57" i="14" a="1"/>
  <c r="A57" i="14" s="1"/>
  <c r="E57" i="14" l="1"/>
  <c r="F57" i="14"/>
  <c r="H57" i="14"/>
  <c r="G57" i="14"/>
  <c r="B57" i="14"/>
  <c r="D57" i="14"/>
  <c r="C57" i="14"/>
  <c r="A58" i="14" a="1"/>
  <c r="A58" i="14" s="1"/>
  <c r="A60" i="13" a="1"/>
  <c r="A60" i="13" s="1"/>
  <c r="E59" i="13"/>
  <c r="C59" i="13"/>
  <c r="F59" i="13"/>
  <c r="D59" i="13"/>
  <c r="B59" i="13"/>
  <c r="H59" i="13"/>
  <c r="G59" i="13"/>
  <c r="A61" i="13" l="1" a="1"/>
  <c r="A61" i="13" s="1"/>
  <c r="E60" i="13"/>
  <c r="D60" i="13"/>
  <c r="G60" i="13"/>
  <c r="F60" i="13"/>
  <c r="H60" i="13"/>
  <c r="C60" i="13"/>
  <c r="B60" i="13"/>
  <c r="G58" i="14"/>
  <c r="E58" i="14"/>
  <c r="F58" i="14"/>
  <c r="H58" i="14"/>
  <c r="B58" i="14"/>
  <c r="C58" i="14"/>
  <c r="D58" i="14"/>
  <c r="A59" i="14" a="1"/>
  <c r="A59" i="14" s="1"/>
  <c r="H59" i="14" l="1"/>
  <c r="F59" i="14"/>
  <c r="G59" i="14"/>
  <c r="E59" i="14"/>
  <c r="C59" i="14"/>
  <c r="D59" i="14"/>
  <c r="B59" i="14"/>
  <c r="A60" i="14" a="1"/>
  <c r="A60" i="14" s="1"/>
  <c r="A62" i="13" a="1"/>
  <c r="A62" i="13" s="1"/>
  <c r="B61" i="13"/>
  <c r="G61" i="13"/>
  <c r="F61" i="13"/>
  <c r="C61" i="13"/>
  <c r="E61" i="13"/>
  <c r="H61" i="13"/>
  <c r="D61" i="13"/>
  <c r="A63" i="13" l="1" a="1"/>
  <c r="A63" i="13" s="1"/>
  <c r="C62" i="13"/>
  <c r="E62" i="13"/>
  <c r="D62" i="13"/>
  <c r="G62" i="13"/>
  <c r="B62" i="13"/>
  <c r="F62" i="13"/>
  <c r="H62" i="13"/>
  <c r="G60" i="14"/>
  <c r="F60" i="14"/>
  <c r="E60" i="14"/>
  <c r="H60" i="14"/>
  <c r="D60" i="14"/>
  <c r="B60" i="14"/>
  <c r="C60" i="14"/>
  <c r="A61" i="14" a="1"/>
  <c r="A61" i="14" s="1"/>
  <c r="E61" i="14" l="1"/>
  <c r="F61" i="14"/>
  <c r="H61" i="14"/>
  <c r="G61" i="14"/>
  <c r="C61" i="14"/>
  <c r="D61" i="14"/>
  <c r="B61" i="14"/>
  <c r="A62" i="14" a="1"/>
  <c r="A62" i="14" s="1"/>
  <c r="A64" i="13" a="1"/>
  <c r="A64" i="13" s="1"/>
  <c r="E63" i="13"/>
  <c r="H63" i="13"/>
  <c r="C63" i="13"/>
  <c r="F63" i="13"/>
  <c r="D63" i="13"/>
  <c r="G63" i="13"/>
  <c r="B63" i="13"/>
  <c r="A65" i="13" l="1" a="1"/>
  <c r="A65" i="13" s="1"/>
  <c r="F64" i="13"/>
  <c r="E64" i="13"/>
  <c r="G64" i="13"/>
  <c r="D64" i="13"/>
  <c r="H64" i="13"/>
  <c r="B64" i="13"/>
  <c r="C64" i="13"/>
  <c r="G62" i="14"/>
  <c r="H62" i="14"/>
  <c r="F62" i="14"/>
  <c r="E62" i="14"/>
  <c r="C62" i="14"/>
  <c r="D62" i="14"/>
  <c r="B62" i="14"/>
  <c r="A63" i="14" a="1"/>
  <c r="A63" i="14" s="1"/>
  <c r="G63" i="14" l="1"/>
  <c r="F63" i="14"/>
  <c r="H63" i="14"/>
  <c r="E63" i="14"/>
  <c r="B63" i="14"/>
  <c r="C63" i="14"/>
  <c r="D63" i="14"/>
  <c r="A64" i="14" a="1"/>
  <c r="A64" i="14" s="1"/>
  <c r="A66" i="13" a="1"/>
  <c r="A66" i="13" s="1"/>
  <c r="E65" i="13"/>
  <c r="D65" i="13"/>
  <c r="H65" i="13"/>
  <c r="F65" i="13"/>
  <c r="B65" i="13"/>
  <c r="G65" i="13"/>
  <c r="C65" i="13"/>
  <c r="A67" i="13" l="1" a="1"/>
  <c r="A67" i="13" s="1"/>
  <c r="H66" i="13"/>
  <c r="D66" i="13"/>
  <c r="F66" i="13"/>
  <c r="B66" i="13"/>
  <c r="E66" i="13"/>
  <c r="G66" i="13"/>
  <c r="C66" i="13"/>
  <c r="G64" i="14"/>
  <c r="H64" i="14"/>
  <c r="E64" i="14"/>
  <c r="F64" i="14"/>
  <c r="C64" i="14"/>
  <c r="D64" i="14"/>
  <c r="B64" i="14"/>
  <c r="A65" i="14" a="1"/>
  <c r="A65" i="14" s="1"/>
  <c r="F65" i="14" l="1"/>
  <c r="G65" i="14"/>
  <c r="H65" i="14"/>
  <c r="E65" i="14"/>
  <c r="B65" i="14"/>
  <c r="D65" i="14"/>
  <c r="C65" i="14"/>
  <c r="A66" i="14" a="1"/>
  <c r="A66" i="14" s="1"/>
  <c r="A68" i="13" a="1"/>
  <c r="A68" i="13" s="1"/>
  <c r="E67" i="13"/>
  <c r="B67" i="13"/>
  <c r="D67" i="13"/>
  <c r="H67" i="13"/>
  <c r="G67" i="13"/>
  <c r="F67" i="13"/>
  <c r="C67" i="13"/>
  <c r="A69" i="13" l="1" a="1"/>
  <c r="A69" i="13" s="1"/>
  <c r="D68" i="13"/>
  <c r="F68" i="13"/>
  <c r="B68" i="13"/>
  <c r="E68" i="13"/>
  <c r="H68" i="13"/>
  <c r="G68" i="13"/>
  <c r="C68" i="13"/>
  <c r="F66" i="14"/>
  <c r="H66" i="14"/>
  <c r="E66" i="14"/>
  <c r="G66" i="14"/>
  <c r="B66" i="14"/>
  <c r="C66" i="14"/>
  <c r="D66" i="14"/>
  <c r="A67" i="14" a="1"/>
  <c r="A67" i="14" s="1"/>
  <c r="E67" i="14" l="1"/>
  <c r="H67" i="14"/>
  <c r="F67" i="14"/>
  <c r="G67" i="14"/>
  <c r="B67" i="14"/>
  <c r="C67" i="14"/>
  <c r="D67" i="14"/>
  <c r="A68" i="14" a="1"/>
  <c r="A68" i="14" s="1"/>
  <c r="A70" i="13" a="1"/>
  <c r="A70" i="13" s="1"/>
  <c r="H69" i="13"/>
  <c r="E69" i="13"/>
  <c r="D69" i="13"/>
  <c r="G69" i="13"/>
  <c r="C69" i="13"/>
  <c r="F69" i="13"/>
  <c r="B69" i="13"/>
  <c r="A71" i="13" l="1" a="1"/>
  <c r="A71" i="13" s="1"/>
  <c r="B70" i="13"/>
  <c r="H70" i="13"/>
  <c r="F70" i="13"/>
  <c r="E70" i="13"/>
  <c r="D70" i="13"/>
  <c r="C70" i="13"/>
  <c r="G70" i="13"/>
  <c r="H68" i="14"/>
  <c r="F68" i="14"/>
  <c r="G68" i="14"/>
  <c r="E68" i="14"/>
  <c r="D68" i="14"/>
  <c r="B68" i="14"/>
  <c r="C68" i="14"/>
  <c r="A69" i="14" a="1"/>
  <c r="A69" i="14" s="1"/>
  <c r="E69" i="14" l="1"/>
  <c r="F69" i="14"/>
  <c r="G69" i="14"/>
  <c r="H69" i="14"/>
  <c r="C69" i="14"/>
  <c r="D69" i="14"/>
  <c r="B69" i="14"/>
  <c r="A70" i="14" a="1"/>
  <c r="A70" i="14" s="1"/>
  <c r="A72" i="13" a="1"/>
  <c r="A72" i="13" s="1"/>
  <c r="D71" i="13"/>
  <c r="G71" i="13"/>
  <c r="B71" i="13"/>
  <c r="H71" i="13"/>
  <c r="F71" i="13"/>
  <c r="C71" i="13"/>
  <c r="E71" i="13"/>
  <c r="A73" i="13" l="1" a="1"/>
  <c r="A73" i="13" s="1"/>
  <c r="H72" i="13"/>
  <c r="E72" i="13"/>
  <c r="F72" i="13"/>
  <c r="G72" i="13"/>
  <c r="D72" i="13"/>
  <c r="B72" i="13"/>
  <c r="C72" i="13"/>
  <c r="E70" i="14"/>
  <c r="H70" i="14"/>
  <c r="G70" i="14"/>
  <c r="F70" i="14"/>
  <c r="C70" i="14"/>
  <c r="D70" i="14"/>
  <c r="B70" i="14"/>
  <c r="A71" i="14" a="1"/>
  <c r="A71" i="14" s="1"/>
  <c r="F71" i="14" l="1"/>
  <c r="H71" i="14"/>
  <c r="E71" i="14"/>
  <c r="G71" i="14"/>
  <c r="C71" i="14"/>
  <c r="D71" i="14"/>
  <c r="B71" i="14"/>
  <c r="A72" i="14" a="1"/>
  <c r="A72" i="14" s="1"/>
  <c r="A74" i="13" a="1"/>
  <c r="A74" i="13" s="1"/>
  <c r="H73" i="13"/>
  <c r="E73" i="13"/>
  <c r="G73" i="13"/>
  <c r="F73" i="13"/>
  <c r="C73" i="13"/>
  <c r="D73" i="13"/>
  <c r="B73" i="13"/>
  <c r="A75" i="13" l="1" a="1"/>
  <c r="A75" i="13" s="1"/>
  <c r="G74" i="13"/>
  <c r="H74" i="13"/>
  <c r="E74" i="13"/>
  <c r="F74" i="13"/>
  <c r="C74" i="13"/>
  <c r="B74" i="13"/>
  <c r="D74" i="13"/>
  <c r="E72" i="14"/>
  <c r="G72" i="14"/>
  <c r="F72" i="14"/>
  <c r="H72" i="14"/>
  <c r="C72" i="14"/>
  <c r="D72" i="14"/>
  <c r="B72" i="14"/>
  <c r="A73" i="14" a="1"/>
  <c r="A73" i="14" s="1"/>
  <c r="G73" i="14" l="1"/>
  <c r="F73" i="14"/>
  <c r="H73" i="14"/>
  <c r="E73" i="14"/>
  <c r="C73" i="14"/>
  <c r="D73" i="14"/>
  <c r="B73" i="14"/>
  <c r="A74" i="14" a="1"/>
  <c r="A74" i="14" s="1"/>
  <c r="A76" i="13" a="1"/>
  <c r="A76" i="13" s="1"/>
  <c r="G75" i="13"/>
  <c r="E75" i="13"/>
  <c r="F75" i="13"/>
  <c r="H75" i="13"/>
  <c r="C75" i="13"/>
  <c r="D75" i="13"/>
  <c r="B75" i="13"/>
  <c r="A77" i="13" l="1" a="1"/>
  <c r="A77" i="13" s="1"/>
  <c r="F76" i="13"/>
  <c r="E76" i="13"/>
  <c r="H76" i="13"/>
  <c r="G76" i="13"/>
  <c r="D76" i="13"/>
  <c r="B76" i="13"/>
  <c r="C76" i="13"/>
  <c r="G74" i="14"/>
  <c r="F74" i="14"/>
  <c r="E74" i="14"/>
  <c r="H74" i="14"/>
  <c r="C74" i="14"/>
  <c r="D74" i="14"/>
  <c r="B74" i="14"/>
  <c r="A75" i="14" a="1"/>
  <c r="A75" i="14" s="1"/>
  <c r="E75" i="14" l="1"/>
  <c r="H75" i="14"/>
  <c r="G75" i="14"/>
  <c r="F75" i="14"/>
  <c r="C75" i="14"/>
  <c r="B75" i="14"/>
  <c r="D75" i="14"/>
  <c r="A76" i="14" a="1"/>
  <c r="A76" i="14" s="1"/>
  <c r="A78" i="13" a="1"/>
  <c r="A78" i="13" s="1"/>
  <c r="G77" i="13"/>
  <c r="E77" i="13"/>
  <c r="F77" i="13"/>
  <c r="H77" i="13"/>
  <c r="C77" i="13"/>
  <c r="B77" i="13"/>
  <c r="D77" i="13"/>
  <c r="A79" i="13" l="1" a="1"/>
  <c r="A79" i="13" s="1"/>
  <c r="H78" i="13"/>
  <c r="G78" i="13"/>
  <c r="F78" i="13"/>
  <c r="E78" i="13"/>
  <c r="C78" i="13"/>
  <c r="B78" i="13"/>
  <c r="D78" i="13"/>
  <c r="H76" i="14"/>
  <c r="F76" i="14"/>
  <c r="E76" i="14"/>
  <c r="G76" i="14"/>
  <c r="C76" i="14"/>
  <c r="B76" i="14"/>
  <c r="D76" i="14"/>
  <c r="A77" i="14" a="1"/>
  <c r="A77" i="14" s="1"/>
  <c r="H77" i="14" l="1"/>
  <c r="F77" i="14"/>
  <c r="E77" i="14"/>
  <c r="G77" i="14"/>
  <c r="C77" i="14"/>
  <c r="B77" i="14"/>
  <c r="D77" i="14"/>
  <c r="A78" i="14" a="1"/>
  <c r="A78" i="14" s="1"/>
  <c r="A80" i="13" a="1"/>
  <c r="A80" i="13" s="1"/>
  <c r="F79" i="13"/>
  <c r="H79" i="13"/>
  <c r="E79" i="13"/>
  <c r="G79" i="13"/>
  <c r="C79" i="13"/>
  <c r="D79" i="13"/>
  <c r="B79" i="13"/>
  <c r="A81" i="13" l="1" a="1"/>
  <c r="A81" i="13" s="1"/>
  <c r="E80" i="13"/>
  <c r="H80" i="13"/>
  <c r="G80" i="13"/>
  <c r="F80" i="13"/>
  <c r="C80" i="13"/>
  <c r="B80" i="13"/>
  <c r="D80" i="13"/>
  <c r="F78" i="14"/>
  <c r="H78" i="14"/>
  <c r="E78" i="14"/>
  <c r="G78" i="14"/>
  <c r="B78" i="14"/>
  <c r="D78" i="14"/>
  <c r="C78" i="14"/>
  <c r="A79" i="14" a="1"/>
  <c r="A79" i="14" s="1"/>
  <c r="F79" i="14" l="1"/>
  <c r="H79" i="14"/>
  <c r="G79" i="14"/>
  <c r="E79" i="14"/>
  <c r="B79" i="14"/>
  <c r="C79" i="14"/>
  <c r="D79" i="14"/>
  <c r="A80" i="14" a="1"/>
  <c r="A80" i="14" s="1"/>
  <c r="A82" i="13" a="1"/>
  <c r="A82" i="13" s="1"/>
  <c r="G81" i="13"/>
  <c r="E81" i="13"/>
  <c r="H81" i="13"/>
  <c r="F81" i="13"/>
  <c r="C81" i="13"/>
  <c r="B81" i="13"/>
  <c r="D81" i="13"/>
  <c r="A83" i="13" l="1" a="1"/>
  <c r="A83" i="13" s="1"/>
  <c r="H82" i="13"/>
  <c r="G82" i="13"/>
  <c r="E82" i="13"/>
  <c r="F82" i="13"/>
  <c r="B82" i="13"/>
  <c r="C82" i="13"/>
  <c r="D82" i="13"/>
  <c r="F80" i="14"/>
  <c r="G80" i="14"/>
  <c r="H80" i="14"/>
  <c r="E80" i="14"/>
  <c r="D80" i="14"/>
  <c r="B80" i="14"/>
  <c r="C80" i="14"/>
  <c r="A81" i="14" a="1"/>
  <c r="A81" i="14" s="1"/>
  <c r="E81" i="14" l="1"/>
  <c r="H81" i="14"/>
  <c r="F81" i="14"/>
  <c r="G81" i="14"/>
  <c r="B81" i="14"/>
  <c r="D81" i="14"/>
  <c r="C81" i="14"/>
  <c r="A82" i="14" a="1"/>
  <c r="A82" i="14" s="1"/>
  <c r="A84" i="13" a="1"/>
  <c r="A84" i="13" s="1"/>
  <c r="G83" i="13"/>
  <c r="H83" i="13"/>
  <c r="F83" i="13"/>
  <c r="E83" i="13"/>
  <c r="C83" i="13"/>
  <c r="B83" i="13"/>
  <c r="D83" i="13"/>
  <c r="A85" i="13" l="1" a="1"/>
  <c r="A85" i="13" s="1"/>
  <c r="H84" i="13"/>
  <c r="G84" i="13"/>
  <c r="F84" i="13"/>
  <c r="E84" i="13"/>
  <c r="D84" i="13"/>
  <c r="B84" i="13"/>
  <c r="C84" i="13"/>
  <c r="G82" i="14"/>
  <c r="F82" i="14"/>
  <c r="H82" i="14"/>
  <c r="E82" i="14"/>
  <c r="C82" i="14"/>
  <c r="B82" i="14"/>
  <c r="D82" i="14"/>
  <c r="A83" i="14" a="1"/>
  <c r="A83" i="14" s="1"/>
  <c r="G83" i="14" l="1"/>
  <c r="E83" i="14"/>
  <c r="F83" i="14"/>
  <c r="H83" i="14"/>
  <c r="B83" i="14"/>
  <c r="D83" i="14"/>
  <c r="C83" i="14"/>
  <c r="A84" i="14" a="1"/>
  <c r="A84" i="14" s="1"/>
  <c r="A86" i="13" a="1"/>
  <c r="A86" i="13" s="1"/>
  <c r="H85" i="13"/>
  <c r="F85" i="13"/>
  <c r="G85" i="13"/>
  <c r="E85" i="13"/>
  <c r="D85" i="13"/>
  <c r="C85" i="13"/>
  <c r="B85" i="13"/>
  <c r="A87" i="13" l="1" a="1"/>
  <c r="A87" i="13" s="1"/>
  <c r="H86" i="13"/>
  <c r="E86" i="13"/>
  <c r="F86" i="13"/>
  <c r="G86" i="13"/>
  <c r="D86" i="13"/>
  <c r="B86" i="13"/>
  <c r="C86" i="13"/>
  <c r="H84" i="14"/>
  <c r="E84" i="14"/>
  <c r="G84" i="14"/>
  <c r="F84" i="14"/>
  <c r="B84" i="14"/>
  <c r="D84" i="14"/>
  <c r="C84" i="14"/>
  <c r="A85" i="14" a="1"/>
  <c r="A85" i="14" s="1"/>
  <c r="H85" i="14" l="1"/>
  <c r="G85" i="14"/>
  <c r="F85" i="14"/>
  <c r="E85" i="14"/>
  <c r="B85" i="14"/>
  <c r="D85" i="14"/>
  <c r="C85" i="14"/>
  <c r="A86" i="14" a="1"/>
  <c r="A86" i="14" s="1"/>
  <c r="A88" i="13" a="1"/>
  <c r="A88" i="13" s="1"/>
  <c r="E87" i="13"/>
  <c r="H87" i="13"/>
  <c r="F87" i="13"/>
  <c r="G87" i="13"/>
  <c r="D87" i="13"/>
  <c r="C87" i="13"/>
  <c r="B87" i="13"/>
  <c r="A89" i="13" l="1" a="1"/>
  <c r="A89" i="13" s="1"/>
  <c r="G88" i="13"/>
  <c r="E88" i="13"/>
  <c r="F88" i="13"/>
  <c r="H88" i="13"/>
  <c r="C88" i="13"/>
  <c r="D88" i="13"/>
  <c r="B88" i="13"/>
  <c r="H86" i="14"/>
  <c r="E86" i="14"/>
  <c r="G86" i="14"/>
  <c r="F86" i="14"/>
  <c r="B86" i="14"/>
  <c r="D86" i="14"/>
  <c r="C86" i="14"/>
  <c r="A87" i="14" a="1"/>
  <c r="A87" i="14" s="1"/>
  <c r="E87" i="14" l="1"/>
  <c r="H87" i="14"/>
  <c r="F87" i="14"/>
  <c r="G87" i="14"/>
  <c r="C87" i="14"/>
  <c r="D87" i="14"/>
  <c r="B87" i="14"/>
  <c r="A88" i="14" a="1"/>
  <c r="A88" i="14" s="1"/>
  <c r="A90" i="13" a="1"/>
  <c r="A90" i="13" s="1"/>
  <c r="H89" i="13"/>
  <c r="G89" i="13"/>
  <c r="E89" i="13"/>
  <c r="F89" i="13"/>
  <c r="C89" i="13"/>
  <c r="B89" i="13"/>
  <c r="D89" i="13"/>
  <c r="A91" i="13" l="1" a="1"/>
  <c r="A91" i="13" s="1"/>
  <c r="H90" i="13"/>
  <c r="E90" i="13"/>
  <c r="F90" i="13"/>
  <c r="G90" i="13"/>
  <c r="D90" i="13"/>
  <c r="C90" i="13"/>
  <c r="B90" i="13"/>
  <c r="H88" i="14"/>
  <c r="E88" i="14"/>
  <c r="G88" i="14"/>
  <c r="F88" i="14"/>
  <c r="D88" i="14"/>
  <c r="B88" i="14"/>
  <c r="C88" i="14"/>
  <c r="A89" i="14" a="1"/>
  <c r="A89" i="14" s="1"/>
  <c r="G89" i="14" l="1"/>
  <c r="F89" i="14"/>
  <c r="E89" i="14"/>
  <c r="H89" i="14"/>
  <c r="C89" i="14"/>
  <c r="D89" i="14"/>
  <c r="B89" i="14"/>
  <c r="A90" i="14" a="1"/>
  <c r="A90" i="14" s="1"/>
  <c r="A92" i="13" a="1"/>
  <c r="A92" i="13" s="1"/>
  <c r="H91" i="13"/>
  <c r="F91" i="13"/>
  <c r="G91" i="13"/>
  <c r="E91" i="13"/>
  <c r="C91" i="13"/>
  <c r="B91" i="13"/>
  <c r="D91" i="13"/>
  <c r="A93" i="13" l="1" a="1"/>
  <c r="A93" i="13" s="1"/>
  <c r="H92" i="13"/>
  <c r="G92" i="13"/>
  <c r="F92" i="13"/>
  <c r="E92" i="13"/>
  <c r="C92" i="13"/>
  <c r="D92" i="13"/>
  <c r="B92" i="13"/>
  <c r="E90" i="14"/>
  <c r="H90" i="14"/>
  <c r="F90" i="14"/>
  <c r="G90" i="14"/>
  <c r="D90" i="14"/>
  <c r="B90" i="14"/>
  <c r="C90" i="14"/>
  <c r="A91" i="14" a="1"/>
  <c r="A91" i="14" s="1"/>
  <c r="E91" i="14" l="1"/>
  <c r="H91" i="14"/>
  <c r="F91" i="14"/>
  <c r="G91" i="14"/>
  <c r="C91" i="14"/>
  <c r="D91" i="14"/>
  <c r="B91" i="14"/>
  <c r="A92" i="14" a="1"/>
  <c r="A92" i="14" s="1"/>
  <c r="A94" i="13" a="1"/>
  <c r="A94" i="13" s="1"/>
  <c r="G93" i="13"/>
  <c r="E93" i="13"/>
  <c r="H93" i="13"/>
  <c r="F93" i="13"/>
  <c r="C93" i="13"/>
  <c r="B93" i="13"/>
  <c r="D93" i="13"/>
  <c r="A95" i="13" l="1" a="1"/>
  <c r="A95" i="13" s="1"/>
  <c r="E94" i="13"/>
  <c r="G94" i="13"/>
  <c r="H94" i="13"/>
  <c r="F94" i="13"/>
  <c r="D94" i="13"/>
  <c r="C94" i="13"/>
  <c r="B94" i="13"/>
  <c r="H92" i="14"/>
  <c r="F92" i="14"/>
  <c r="E92" i="14"/>
  <c r="G92" i="14"/>
  <c r="B92" i="14"/>
  <c r="D92" i="14"/>
  <c r="C92" i="14"/>
  <c r="A93" i="14" a="1"/>
  <c r="A93" i="14" s="1"/>
  <c r="F93" i="14" l="1"/>
  <c r="E93" i="14"/>
  <c r="H93" i="14"/>
  <c r="G93" i="14"/>
  <c r="B93" i="14"/>
  <c r="C93" i="14"/>
  <c r="D93" i="14"/>
  <c r="A94" i="14" a="1"/>
  <c r="A94" i="14" s="1"/>
  <c r="A96" i="13" a="1"/>
  <c r="A96" i="13" s="1"/>
  <c r="F95" i="13"/>
  <c r="G95" i="13"/>
  <c r="H95" i="13"/>
  <c r="E95" i="13"/>
  <c r="D95" i="13"/>
  <c r="C95" i="13"/>
  <c r="B95" i="13"/>
  <c r="A97" i="13" l="1" a="1"/>
  <c r="A97" i="13" s="1"/>
  <c r="G96" i="13"/>
  <c r="E96" i="13"/>
  <c r="F96" i="13"/>
  <c r="H96" i="13"/>
  <c r="D96" i="13"/>
  <c r="C96" i="13"/>
  <c r="B96" i="13"/>
  <c r="F94" i="14"/>
  <c r="G94" i="14"/>
  <c r="E94" i="14"/>
  <c r="H94" i="14"/>
  <c r="D94" i="14"/>
  <c r="C94" i="14"/>
  <c r="B94" i="14"/>
  <c r="A95" i="14" a="1"/>
  <c r="A95" i="14" s="1"/>
  <c r="F95" i="14" l="1"/>
  <c r="G95" i="14"/>
  <c r="H95" i="14"/>
  <c r="E95" i="14"/>
  <c r="C95" i="14"/>
  <c r="D95" i="14"/>
  <c r="B95" i="14"/>
  <c r="A96" i="14" a="1"/>
  <c r="A96" i="14" s="1"/>
  <c r="A98" i="13" a="1"/>
  <c r="A98" i="13" s="1"/>
  <c r="G97" i="13"/>
  <c r="F97" i="13"/>
  <c r="H97" i="13"/>
  <c r="E97" i="13"/>
  <c r="D97" i="13"/>
  <c r="B97" i="13"/>
  <c r="C97" i="13"/>
  <c r="A99" i="13" l="1" a="1"/>
  <c r="A99" i="13" s="1"/>
  <c r="H98" i="13"/>
  <c r="F98" i="13"/>
  <c r="G98" i="13"/>
  <c r="E98" i="13"/>
  <c r="C98" i="13"/>
  <c r="D98" i="13"/>
  <c r="B98" i="13"/>
  <c r="H96" i="14"/>
  <c r="F96" i="14"/>
  <c r="E96" i="14"/>
  <c r="G96" i="14"/>
  <c r="B96" i="14"/>
  <c r="C96" i="14"/>
  <c r="D96" i="14"/>
  <c r="A97" i="14" a="1"/>
  <c r="A97" i="14" s="1"/>
  <c r="G97" i="14" l="1"/>
  <c r="H97" i="14"/>
  <c r="F97" i="14"/>
  <c r="E97" i="14"/>
  <c r="D97" i="14"/>
  <c r="B97" i="14"/>
  <c r="C97" i="14"/>
  <c r="A98" i="14" a="1"/>
  <c r="A98" i="14" s="1"/>
  <c r="A100" i="13" a="1"/>
  <c r="A100" i="13" s="1"/>
  <c r="H99" i="13"/>
  <c r="G99" i="13"/>
  <c r="E99" i="13"/>
  <c r="F99" i="13"/>
  <c r="D99" i="13"/>
  <c r="C99" i="13"/>
  <c r="B99" i="13"/>
  <c r="A101" i="13" l="1" a="1"/>
  <c r="A101" i="13" s="1"/>
  <c r="F100" i="13"/>
  <c r="G100" i="13"/>
  <c r="H100" i="13"/>
  <c r="E100" i="13"/>
  <c r="D100" i="13"/>
  <c r="C100" i="13"/>
  <c r="B100" i="13"/>
  <c r="H98" i="14"/>
  <c r="G98" i="14"/>
  <c r="E98" i="14"/>
  <c r="F98" i="14"/>
  <c r="C98" i="14"/>
  <c r="D98" i="14"/>
  <c r="B98" i="14"/>
  <c r="A99" i="14" a="1"/>
  <c r="A99" i="14" s="1"/>
  <c r="G99" i="14" l="1"/>
  <c r="F99" i="14"/>
  <c r="H99" i="14"/>
  <c r="E99" i="14"/>
  <c r="C99" i="14"/>
  <c r="B99" i="14"/>
  <c r="D99" i="14"/>
  <c r="A100" i="14" a="1"/>
  <c r="A100" i="14" s="1"/>
  <c r="A102" i="13" a="1"/>
  <c r="A102" i="13" s="1"/>
  <c r="H101" i="13"/>
  <c r="E101" i="13"/>
  <c r="F101" i="13"/>
  <c r="G101" i="13"/>
  <c r="D101" i="13"/>
  <c r="C101" i="13"/>
  <c r="B101" i="13"/>
  <c r="A103" i="13" l="1" a="1"/>
  <c r="A103" i="13" s="1"/>
  <c r="H102" i="13"/>
  <c r="G102" i="13"/>
  <c r="E102" i="13"/>
  <c r="F102" i="13"/>
  <c r="C102" i="13"/>
  <c r="B102" i="13"/>
  <c r="D102" i="13"/>
  <c r="E100" i="14"/>
  <c r="F100" i="14"/>
  <c r="H100" i="14"/>
  <c r="G100" i="14"/>
  <c r="B100" i="14"/>
  <c r="C100" i="14"/>
  <c r="D100" i="14"/>
  <c r="A101" i="14" a="1"/>
  <c r="A101" i="14" s="1"/>
  <c r="G101" i="14" l="1"/>
  <c r="H101" i="14"/>
  <c r="F101" i="14"/>
  <c r="E101" i="14"/>
  <c r="C101" i="14"/>
  <c r="D101" i="14"/>
  <c r="B101" i="14"/>
  <c r="A102" i="14" a="1"/>
  <c r="A102" i="14" s="1"/>
  <c r="A104" i="13" a="1"/>
  <c r="A104" i="13" s="1"/>
  <c r="F103" i="13"/>
  <c r="H103" i="13"/>
  <c r="G103" i="13"/>
  <c r="E103" i="13"/>
  <c r="C103" i="13"/>
  <c r="B103" i="13"/>
  <c r="D103" i="13"/>
  <c r="A105" i="13" l="1" a="1"/>
  <c r="A105" i="13" s="1"/>
  <c r="F104" i="13"/>
  <c r="G104" i="13"/>
  <c r="H104" i="13"/>
  <c r="E104" i="13"/>
  <c r="B104" i="13"/>
  <c r="D104" i="13"/>
  <c r="C104" i="13"/>
  <c r="E102" i="14"/>
  <c r="H102" i="14"/>
  <c r="F102" i="14"/>
  <c r="G102" i="14"/>
  <c r="B102" i="14"/>
  <c r="D102" i="14"/>
  <c r="C102" i="14"/>
  <c r="A103" i="14" a="1"/>
  <c r="A103" i="14" s="1"/>
  <c r="E103" i="14" l="1"/>
  <c r="H103" i="14"/>
  <c r="F103" i="14"/>
  <c r="G103" i="14"/>
  <c r="B103" i="14"/>
  <c r="D103" i="14"/>
  <c r="C103" i="14"/>
  <c r="A104" i="14" a="1"/>
  <c r="A104" i="14" s="1"/>
  <c r="A106" i="13" a="1"/>
  <c r="A106" i="13" s="1"/>
  <c r="G105" i="13"/>
  <c r="H105" i="13"/>
  <c r="E105" i="13"/>
  <c r="F105" i="13"/>
  <c r="D105" i="13"/>
  <c r="C105" i="13"/>
  <c r="B105" i="13"/>
  <c r="A107" i="13" l="1" a="1"/>
  <c r="A107" i="13" s="1"/>
  <c r="H106" i="13"/>
  <c r="F106" i="13"/>
  <c r="E106" i="13"/>
  <c r="G106" i="13"/>
  <c r="C106" i="13"/>
  <c r="B106" i="13"/>
  <c r="D106" i="13"/>
  <c r="E104" i="14"/>
  <c r="G104" i="14"/>
  <c r="F104" i="14"/>
  <c r="H104" i="14"/>
  <c r="C104" i="14"/>
  <c r="D104" i="14"/>
  <c r="B104" i="14"/>
  <c r="A105" i="14" a="1"/>
  <c r="A105" i="14" s="1"/>
  <c r="F105" i="14" l="1"/>
  <c r="H105" i="14"/>
  <c r="G105" i="14"/>
  <c r="E105" i="14"/>
  <c r="B105" i="14"/>
  <c r="D105" i="14"/>
  <c r="C105" i="14"/>
  <c r="A106" i="14" a="1"/>
  <c r="A106" i="14" s="1"/>
  <c r="A108" i="13" a="1"/>
  <c r="A108" i="13" s="1"/>
  <c r="H107" i="13"/>
  <c r="G107" i="13"/>
  <c r="F107" i="13"/>
  <c r="E107" i="13"/>
  <c r="D107" i="13"/>
  <c r="C107" i="13"/>
  <c r="B107" i="13"/>
  <c r="A109" i="13" l="1" a="1"/>
  <c r="A109" i="13" s="1"/>
  <c r="H108" i="13"/>
  <c r="G108" i="13"/>
  <c r="E108" i="13"/>
  <c r="F108" i="13"/>
  <c r="D108" i="13"/>
  <c r="C108" i="13"/>
  <c r="B108" i="13"/>
  <c r="E106" i="14"/>
  <c r="H106" i="14"/>
  <c r="G106" i="14"/>
  <c r="F106" i="14"/>
  <c r="C106" i="14"/>
  <c r="D106" i="14"/>
  <c r="B106" i="14"/>
  <c r="A107" i="14" a="1"/>
  <c r="A107" i="14" s="1"/>
  <c r="E107" i="14" l="1"/>
  <c r="F107" i="14"/>
  <c r="G107" i="14"/>
  <c r="H107" i="14"/>
  <c r="D107" i="14"/>
  <c r="C107" i="14"/>
  <c r="B107" i="14"/>
  <c r="A108" i="14" a="1"/>
  <c r="A108" i="14" s="1"/>
  <c r="A110" i="13" a="1"/>
  <c r="A110" i="13" s="1"/>
  <c r="F109" i="13"/>
  <c r="G109" i="13"/>
  <c r="H109" i="13"/>
  <c r="E109" i="13"/>
  <c r="C109" i="13"/>
  <c r="D109" i="13"/>
  <c r="B109" i="13"/>
  <c r="A111" i="13" l="1" a="1"/>
  <c r="A111" i="13" s="1"/>
  <c r="F110" i="13"/>
  <c r="G110" i="13"/>
  <c r="E110" i="13"/>
  <c r="H110" i="13"/>
  <c r="C110" i="13"/>
  <c r="B110" i="13"/>
  <c r="D110" i="13"/>
  <c r="E108" i="14"/>
  <c r="H108" i="14"/>
  <c r="G108" i="14"/>
  <c r="F108" i="14"/>
  <c r="C108" i="14"/>
  <c r="B108" i="14"/>
  <c r="D108" i="14"/>
  <c r="A109" i="14" a="1"/>
  <c r="A109" i="14" s="1"/>
  <c r="F109" i="14" l="1"/>
  <c r="G109" i="14"/>
  <c r="E109" i="14"/>
  <c r="H109" i="14"/>
  <c r="B109" i="14"/>
  <c r="C109" i="14"/>
  <c r="D109" i="14"/>
  <c r="A110" i="14" a="1"/>
  <c r="A110" i="14" s="1"/>
  <c r="A112" i="13" a="1"/>
  <c r="A112" i="13" s="1"/>
  <c r="G111" i="13"/>
  <c r="F111" i="13"/>
  <c r="H111" i="13"/>
  <c r="E111" i="13"/>
  <c r="D111" i="13"/>
  <c r="C111" i="13"/>
  <c r="B111" i="13"/>
  <c r="A113" i="13" l="1" a="1"/>
  <c r="A113" i="13" s="1"/>
  <c r="H112" i="13"/>
  <c r="G112" i="13"/>
  <c r="F112" i="13"/>
  <c r="E112" i="13"/>
  <c r="D112" i="13"/>
  <c r="C112" i="13"/>
  <c r="B112" i="13"/>
  <c r="G110" i="14"/>
  <c r="E110" i="14"/>
  <c r="F110" i="14"/>
  <c r="H110" i="14"/>
  <c r="B110" i="14"/>
  <c r="D110" i="14"/>
  <c r="C110" i="14"/>
  <c r="A111" i="14" a="1"/>
  <c r="A111" i="14" s="1"/>
  <c r="E111" i="14" l="1"/>
  <c r="G111" i="14"/>
  <c r="H111" i="14"/>
  <c r="F111" i="14"/>
  <c r="D111" i="14"/>
  <c r="B111" i="14"/>
  <c r="C111" i="14"/>
  <c r="A112" i="14" a="1"/>
  <c r="A112" i="14" s="1"/>
  <c r="A114" i="13" a="1"/>
  <c r="A114" i="13" s="1"/>
  <c r="G113" i="13"/>
  <c r="H113" i="13"/>
  <c r="F113" i="13"/>
  <c r="E113" i="13"/>
  <c r="D113" i="13"/>
  <c r="C113" i="13"/>
  <c r="B113" i="13"/>
  <c r="A115" i="13" l="1" a="1"/>
  <c r="A115" i="13" s="1"/>
  <c r="H114" i="13"/>
  <c r="G114" i="13"/>
  <c r="F114" i="13"/>
  <c r="E114" i="13"/>
  <c r="D114" i="13"/>
  <c r="C114" i="13"/>
  <c r="B114" i="13"/>
  <c r="G112" i="14"/>
  <c r="F112" i="14"/>
  <c r="H112" i="14"/>
  <c r="E112" i="14"/>
  <c r="C112" i="14"/>
  <c r="D112" i="14"/>
  <c r="B112" i="14"/>
  <c r="A113" i="14" a="1"/>
  <c r="A113" i="14" s="1"/>
  <c r="H113" i="14" l="1"/>
  <c r="F113" i="14"/>
  <c r="G113" i="14"/>
  <c r="E113" i="14"/>
  <c r="B113" i="14"/>
  <c r="D113" i="14"/>
  <c r="C113" i="14"/>
  <c r="A114" i="14" a="1"/>
  <c r="A114" i="14" s="1"/>
  <c r="A116" i="13" a="1"/>
  <c r="A116" i="13" s="1"/>
  <c r="H115" i="13"/>
  <c r="G115" i="13"/>
  <c r="F115" i="13"/>
  <c r="E115" i="13"/>
  <c r="D115" i="13"/>
  <c r="C115" i="13"/>
  <c r="B115" i="13"/>
  <c r="A117" i="13" l="1" a="1"/>
  <c r="A117" i="13" s="1"/>
  <c r="H116" i="13"/>
  <c r="E116" i="13"/>
  <c r="F116" i="13"/>
  <c r="G116" i="13"/>
  <c r="C116" i="13"/>
  <c r="D116" i="13"/>
  <c r="B116" i="13"/>
  <c r="G114" i="14"/>
  <c r="F114" i="14"/>
  <c r="E114" i="14"/>
  <c r="H114" i="14"/>
  <c r="D114" i="14"/>
  <c r="C114" i="14"/>
  <c r="B114" i="14"/>
  <c r="A115" i="14" a="1"/>
  <c r="A115" i="14" s="1"/>
  <c r="G115" i="14" l="1"/>
  <c r="F115" i="14"/>
  <c r="H115" i="14"/>
  <c r="E115" i="14"/>
  <c r="D115" i="14"/>
  <c r="C115" i="14"/>
  <c r="B115" i="14"/>
  <c r="A116" i="14" a="1"/>
  <c r="A116" i="14" s="1"/>
  <c r="A118" i="13" a="1"/>
  <c r="A118" i="13" s="1"/>
  <c r="G117" i="13"/>
  <c r="E117" i="13"/>
  <c r="H117" i="13"/>
  <c r="F117" i="13"/>
  <c r="D117" i="13"/>
  <c r="C117" i="13"/>
  <c r="B117" i="13"/>
  <c r="A119" i="13" l="1" a="1"/>
  <c r="A119" i="13" s="1"/>
  <c r="E118" i="13"/>
  <c r="G118" i="13"/>
  <c r="H118" i="13"/>
  <c r="F118" i="13"/>
  <c r="D118" i="13"/>
  <c r="C118" i="13"/>
  <c r="B118" i="13"/>
  <c r="H116" i="14"/>
  <c r="F116" i="14"/>
  <c r="G116" i="14"/>
  <c r="E116" i="14"/>
  <c r="B116" i="14"/>
  <c r="D116" i="14"/>
  <c r="C116" i="14"/>
  <c r="A117" i="14" a="1"/>
  <c r="A117" i="14" s="1"/>
  <c r="H117" i="14" l="1"/>
  <c r="F117" i="14"/>
  <c r="E117" i="14"/>
  <c r="G117" i="14"/>
  <c r="B117" i="14"/>
  <c r="D117" i="14"/>
  <c r="C117" i="14"/>
  <c r="A118" i="14" a="1"/>
  <c r="A118" i="14" s="1"/>
  <c r="A120" i="13" a="1"/>
  <c r="A120" i="13" s="1"/>
  <c r="F119" i="13"/>
  <c r="G119" i="13"/>
  <c r="E119" i="13"/>
  <c r="H119" i="13"/>
  <c r="C119" i="13"/>
  <c r="B119" i="13"/>
  <c r="D119" i="13"/>
  <c r="A121" i="13" l="1" a="1"/>
  <c r="A121" i="13" s="1"/>
  <c r="G120" i="13"/>
  <c r="H120" i="13"/>
  <c r="E120" i="13"/>
  <c r="F120" i="13"/>
  <c r="C120" i="13"/>
  <c r="D120" i="13"/>
  <c r="B120" i="13"/>
  <c r="G118" i="14"/>
  <c r="H118" i="14"/>
  <c r="E118" i="14"/>
  <c r="F118" i="14"/>
  <c r="B118" i="14"/>
  <c r="D118" i="14"/>
  <c r="C118" i="14"/>
  <c r="A119" i="14" a="1"/>
  <c r="A119" i="14" s="1"/>
  <c r="G119" i="14" l="1"/>
  <c r="E119" i="14"/>
  <c r="H119" i="14"/>
  <c r="F119" i="14"/>
  <c r="B119" i="14"/>
  <c r="C119" i="14"/>
  <c r="D119" i="14"/>
  <c r="A120" i="14" a="1"/>
  <c r="A120" i="14" s="1"/>
  <c r="A122" i="13" a="1"/>
  <c r="A122" i="13" s="1"/>
  <c r="H121" i="13"/>
  <c r="E121" i="13"/>
  <c r="G121" i="13"/>
  <c r="F121" i="13"/>
  <c r="C121" i="13"/>
  <c r="D121" i="13"/>
  <c r="B121" i="13"/>
  <c r="A123" i="13" l="1" a="1"/>
  <c r="A123" i="13" s="1"/>
  <c r="E122" i="13"/>
  <c r="F122" i="13"/>
  <c r="G122" i="13"/>
  <c r="H122" i="13"/>
  <c r="C122" i="13"/>
  <c r="D122" i="13"/>
  <c r="B122" i="13"/>
  <c r="H120" i="14"/>
  <c r="E120" i="14"/>
  <c r="F120" i="14"/>
  <c r="G120" i="14"/>
  <c r="C120" i="14"/>
  <c r="B120" i="14"/>
  <c r="D120" i="14"/>
  <c r="A121" i="14" a="1"/>
  <c r="A121" i="14" s="1"/>
  <c r="F121" i="14" l="1"/>
  <c r="G121" i="14"/>
  <c r="E121" i="14"/>
  <c r="H121" i="14"/>
  <c r="D121" i="14"/>
  <c r="B121" i="14"/>
  <c r="C121" i="14"/>
  <c r="A122" i="14" a="1"/>
  <c r="A122" i="14" s="1"/>
  <c r="A124" i="13" a="1"/>
  <c r="A124" i="13" s="1"/>
  <c r="G123" i="13"/>
  <c r="E123" i="13"/>
  <c r="F123" i="13"/>
  <c r="H123" i="13"/>
  <c r="C123" i="13"/>
  <c r="B123" i="13"/>
  <c r="D123" i="13"/>
  <c r="A125" i="13" l="1" a="1"/>
  <c r="A125" i="13" s="1"/>
  <c r="F124" i="13"/>
  <c r="E124" i="13"/>
  <c r="H124" i="13"/>
  <c r="G124" i="13"/>
  <c r="C124" i="13"/>
  <c r="D124" i="13"/>
  <c r="B124" i="13"/>
  <c r="E122" i="14"/>
  <c r="G122" i="14"/>
  <c r="H122" i="14"/>
  <c r="F122" i="14"/>
  <c r="C122" i="14"/>
  <c r="B122" i="14"/>
  <c r="D122" i="14"/>
  <c r="A123" i="14" a="1"/>
  <c r="A123" i="14" s="1"/>
  <c r="E123" i="14" l="1"/>
  <c r="G123" i="14"/>
  <c r="F123" i="14"/>
  <c r="H123" i="14"/>
  <c r="C123" i="14"/>
  <c r="B123" i="14"/>
  <c r="D123" i="14"/>
  <c r="A124" i="14" a="1"/>
  <c r="A124" i="14" s="1"/>
  <c r="A126" i="13" a="1"/>
  <c r="A126" i="13" s="1"/>
  <c r="G125" i="13"/>
  <c r="H125" i="13"/>
  <c r="E125" i="13"/>
  <c r="F125" i="13"/>
  <c r="C125" i="13"/>
  <c r="D125" i="13"/>
  <c r="B125" i="13"/>
  <c r="A127" i="13" l="1" a="1"/>
  <c r="A127" i="13" s="1"/>
  <c r="H126" i="13"/>
  <c r="G126" i="13"/>
  <c r="E126" i="13"/>
  <c r="F126" i="13"/>
  <c r="C126" i="13"/>
  <c r="B126" i="13"/>
  <c r="D126" i="13"/>
  <c r="E124" i="14"/>
  <c r="H124" i="14"/>
  <c r="G124" i="14"/>
  <c r="F124" i="14"/>
  <c r="C124" i="14"/>
  <c r="D124" i="14"/>
  <c r="B124" i="14"/>
  <c r="A125" i="14" a="1"/>
  <c r="A125" i="14" s="1"/>
  <c r="H125" i="14" l="1"/>
  <c r="F125" i="14"/>
  <c r="E125" i="14"/>
  <c r="G125" i="14"/>
  <c r="B125" i="14"/>
  <c r="D125" i="14"/>
  <c r="C125" i="14"/>
  <c r="A126" i="14" a="1"/>
  <c r="A126" i="14" s="1"/>
  <c r="A128" i="13" a="1"/>
  <c r="A128" i="13" s="1"/>
  <c r="H127" i="13"/>
  <c r="G127" i="13"/>
  <c r="F127" i="13"/>
  <c r="E127" i="13"/>
  <c r="C127" i="13"/>
  <c r="D127" i="13"/>
  <c r="B127" i="13"/>
  <c r="A129" i="13" l="1" a="1"/>
  <c r="A129" i="13" s="1"/>
  <c r="E128" i="13"/>
  <c r="G128" i="13"/>
  <c r="F128" i="13"/>
  <c r="H128" i="13"/>
  <c r="C128" i="13"/>
  <c r="B128" i="13"/>
  <c r="D128" i="13"/>
  <c r="G126" i="14"/>
  <c r="E126" i="14"/>
  <c r="F126" i="14"/>
  <c r="H126" i="14"/>
  <c r="B126" i="14"/>
  <c r="D126" i="14"/>
  <c r="C126" i="14"/>
  <c r="A127" i="14" a="1"/>
  <c r="A127" i="14" s="1"/>
  <c r="A130" i="13" l="1" a="1"/>
  <c r="A130" i="13" s="1"/>
  <c r="G129" i="13"/>
  <c r="E129" i="13"/>
  <c r="F129" i="13"/>
  <c r="H129" i="13"/>
  <c r="C129" i="13"/>
  <c r="D129" i="13"/>
  <c r="B129" i="13"/>
  <c r="E127" i="14"/>
  <c r="F127" i="14"/>
  <c r="G127" i="14"/>
  <c r="H127" i="14"/>
  <c r="C127" i="14"/>
  <c r="B127" i="14"/>
  <c r="D127" i="14"/>
  <c r="A128" i="14" a="1"/>
  <c r="A128" i="14" s="1"/>
  <c r="H128" i="14" l="1"/>
  <c r="G128" i="14"/>
  <c r="F128" i="14"/>
  <c r="E128" i="14"/>
  <c r="C128" i="14"/>
  <c r="B128" i="14"/>
  <c r="D128" i="14"/>
  <c r="A129" i="14" a="1"/>
  <c r="A129" i="14" s="1"/>
  <c r="A131" i="13" a="1"/>
  <c r="A131" i="13" s="1"/>
  <c r="H130" i="13"/>
  <c r="E130" i="13"/>
  <c r="F130" i="13"/>
  <c r="G130" i="13"/>
  <c r="D130" i="13"/>
  <c r="B130" i="13"/>
  <c r="C130" i="13"/>
  <c r="A132" i="13" l="1" a="1"/>
  <c r="A132" i="13" s="1"/>
  <c r="G131" i="13"/>
  <c r="E131" i="13"/>
  <c r="F131" i="13"/>
  <c r="H131" i="13"/>
  <c r="C131" i="13"/>
  <c r="D131" i="13"/>
  <c r="B131" i="13"/>
  <c r="G129" i="14"/>
  <c r="F129" i="14"/>
  <c r="E129" i="14"/>
  <c r="H129" i="14"/>
  <c r="D129" i="14"/>
  <c r="C129" i="14"/>
  <c r="B129" i="14"/>
  <c r="A130" i="14" a="1"/>
  <c r="A130" i="14" s="1"/>
  <c r="F130" i="14" l="1"/>
  <c r="E130" i="14"/>
  <c r="H130" i="14"/>
  <c r="G130" i="14"/>
  <c r="C130" i="14"/>
  <c r="D130" i="14"/>
  <c r="B130" i="14"/>
  <c r="A131" i="14" a="1"/>
  <c r="A131" i="14" s="1"/>
  <c r="A133" i="13" a="1"/>
  <c r="A133" i="13" s="1"/>
  <c r="H132" i="13"/>
  <c r="G132" i="13"/>
  <c r="F132" i="13"/>
  <c r="E132" i="13"/>
  <c r="C132" i="13"/>
  <c r="B132" i="13"/>
  <c r="D132" i="13"/>
  <c r="A134" i="13" l="1" a="1"/>
  <c r="A134" i="13" s="1"/>
  <c r="E133" i="13"/>
  <c r="F133" i="13"/>
  <c r="H133" i="13"/>
  <c r="G133" i="13"/>
  <c r="C133" i="13"/>
  <c r="D133" i="13"/>
  <c r="B133" i="13"/>
  <c r="G131" i="14"/>
  <c r="F131" i="14"/>
  <c r="E131" i="14"/>
  <c r="H131" i="14"/>
  <c r="B131" i="14"/>
  <c r="D131" i="14"/>
  <c r="C131" i="14"/>
  <c r="A132" i="14" a="1"/>
  <c r="A132" i="14" s="1"/>
  <c r="H132" i="14" l="1"/>
  <c r="F132" i="14"/>
  <c r="G132" i="14"/>
  <c r="E132" i="14"/>
  <c r="D132" i="14"/>
  <c r="B132" i="14"/>
  <c r="C132" i="14"/>
  <c r="A133" i="14" a="1"/>
  <c r="A133" i="14" s="1"/>
  <c r="A135" i="13" a="1"/>
  <c r="A135" i="13" s="1"/>
  <c r="F134" i="13"/>
  <c r="E134" i="13"/>
  <c r="G134" i="13"/>
  <c r="H134" i="13"/>
  <c r="C134" i="13"/>
  <c r="B134" i="13"/>
  <c r="D134" i="13"/>
  <c r="A136" i="13" l="1" a="1"/>
  <c r="A136" i="13" s="1"/>
  <c r="E135" i="13"/>
  <c r="F135" i="13"/>
  <c r="G135" i="13"/>
  <c r="H135" i="13"/>
  <c r="C135" i="13"/>
  <c r="D135" i="13"/>
  <c r="B135" i="13"/>
  <c r="H133" i="14"/>
  <c r="F133" i="14"/>
  <c r="G133" i="14"/>
  <c r="E133" i="14"/>
  <c r="D133" i="14"/>
  <c r="C133" i="14"/>
  <c r="B133" i="14"/>
  <c r="A134" i="14" a="1"/>
  <c r="A134" i="14" s="1"/>
  <c r="H134" i="14" l="1"/>
  <c r="G134" i="14"/>
  <c r="F134" i="14"/>
  <c r="E134" i="14"/>
  <c r="C134" i="14"/>
  <c r="D134" i="14"/>
  <c r="B134" i="14"/>
  <c r="A135" i="14" a="1"/>
  <c r="A135" i="14" s="1"/>
  <c r="A137" i="13" a="1"/>
  <c r="A137" i="13" s="1"/>
  <c r="E136" i="13"/>
  <c r="H136" i="13"/>
  <c r="G136" i="13"/>
  <c r="F136" i="13"/>
  <c r="C136" i="13"/>
  <c r="D136" i="13"/>
  <c r="B136" i="13"/>
  <c r="A138" i="13" l="1" a="1"/>
  <c r="A138" i="13" s="1"/>
  <c r="G137" i="13"/>
  <c r="E137" i="13"/>
  <c r="H137" i="13"/>
  <c r="F137" i="13"/>
  <c r="C137" i="13"/>
  <c r="D137" i="13"/>
  <c r="B137" i="13"/>
  <c r="G135" i="14"/>
  <c r="F135" i="14"/>
  <c r="H135" i="14"/>
  <c r="E135" i="14"/>
  <c r="C135" i="14"/>
  <c r="D135" i="14"/>
  <c r="B135" i="14"/>
  <c r="A136" i="14" a="1"/>
  <c r="A136" i="14" s="1"/>
  <c r="H136" i="14" l="1"/>
  <c r="E136" i="14"/>
  <c r="G136" i="14"/>
  <c r="F136" i="14"/>
  <c r="D136" i="14"/>
  <c r="C136" i="14"/>
  <c r="B136" i="14"/>
  <c r="A137" i="14" a="1"/>
  <c r="A137" i="14" s="1"/>
  <c r="A139" i="13" a="1"/>
  <c r="A139" i="13" s="1"/>
  <c r="F138" i="13"/>
  <c r="E138" i="13"/>
  <c r="H138" i="13"/>
  <c r="G138" i="13"/>
  <c r="C138" i="13"/>
  <c r="B138" i="13"/>
  <c r="D138" i="13"/>
  <c r="A140" i="13" l="1" a="1"/>
  <c r="A140" i="13" s="1"/>
  <c r="F139" i="13"/>
  <c r="G139" i="13"/>
  <c r="H139" i="13"/>
  <c r="E139" i="13"/>
  <c r="C139" i="13"/>
  <c r="D139" i="13"/>
  <c r="B139" i="13"/>
  <c r="E137" i="14"/>
  <c r="G137" i="14"/>
  <c r="H137" i="14"/>
  <c r="F137" i="14"/>
  <c r="D137" i="14"/>
  <c r="B137" i="14"/>
  <c r="C137" i="14"/>
  <c r="A138" i="14" a="1"/>
  <c r="A138" i="14" s="1"/>
  <c r="E138" i="14" l="1"/>
  <c r="F138" i="14"/>
  <c r="H138" i="14"/>
  <c r="G138" i="14"/>
  <c r="D138" i="14"/>
  <c r="B138" i="14"/>
  <c r="C138" i="14"/>
  <c r="A139" i="14" a="1"/>
  <c r="A139" i="14" s="1"/>
  <c r="A141" i="13" a="1"/>
  <c r="A141" i="13" s="1"/>
  <c r="H140" i="13"/>
  <c r="G140" i="13"/>
  <c r="E140" i="13"/>
  <c r="F140" i="13"/>
  <c r="C140" i="13"/>
  <c r="D140" i="13"/>
  <c r="B140" i="13"/>
  <c r="E139" i="14" l="1"/>
  <c r="H139" i="14"/>
  <c r="F139" i="14"/>
  <c r="G139" i="14"/>
  <c r="C139" i="14"/>
  <c r="D139" i="14"/>
  <c r="B139" i="14"/>
  <c r="A140" i="14" a="1"/>
  <c r="A140" i="14" s="1"/>
  <c r="A142" i="13" a="1"/>
  <c r="A142" i="13" s="1"/>
  <c r="H141" i="13"/>
  <c r="G141" i="13"/>
  <c r="E141" i="13"/>
  <c r="F141" i="13"/>
  <c r="C141" i="13"/>
  <c r="B141" i="13"/>
  <c r="D141" i="13"/>
  <c r="A143" i="13" l="1" a="1"/>
  <c r="A143" i="13" s="1"/>
  <c r="E142" i="13"/>
  <c r="F142" i="13"/>
  <c r="G142" i="13"/>
  <c r="H142" i="13"/>
  <c r="C142" i="13"/>
  <c r="B142" i="13"/>
  <c r="D142" i="13"/>
  <c r="H140" i="14"/>
  <c r="E140" i="14"/>
  <c r="F140" i="14"/>
  <c r="G140" i="14"/>
  <c r="C140" i="14"/>
  <c r="B140" i="14"/>
  <c r="D140" i="14"/>
  <c r="A141" i="14" a="1"/>
  <c r="A141" i="14" s="1"/>
  <c r="H141" i="14" l="1"/>
  <c r="F141" i="14"/>
  <c r="G141" i="14"/>
  <c r="E141" i="14"/>
  <c r="D141" i="14"/>
  <c r="B141" i="14"/>
  <c r="C141" i="14"/>
  <c r="A142" i="14" a="1"/>
  <c r="A142" i="14" s="1"/>
  <c r="A144" i="13" a="1"/>
  <c r="A144" i="13" s="1"/>
  <c r="G143" i="13"/>
  <c r="E143" i="13"/>
  <c r="H143" i="13"/>
  <c r="F143" i="13"/>
  <c r="C143" i="13"/>
  <c r="D143" i="13"/>
  <c r="B143" i="13"/>
  <c r="E142" i="14" l="1"/>
  <c r="H142" i="14"/>
  <c r="F142" i="14"/>
  <c r="G142" i="14"/>
  <c r="D142" i="14"/>
  <c r="C142" i="14"/>
  <c r="B142" i="14"/>
  <c r="A143" i="14" a="1"/>
  <c r="A143" i="14" s="1"/>
  <c r="A145" i="13" a="1"/>
  <c r="A145" i="13" s="1"/>
  <c r="F144" i="13"/>
  <c r="E144" i="13"/>
  <c r="G144" i="13"/>
  <c r="H144" i="13"/>
  <c r="C144" i="13"/>
  <c r="D144" i="13"/>
  <c r="B144" i="13"/>
  <c r="G143" i="14" l="1"/>
  <c r="H143" i="14"/>
  <c r="E143" i="14"/>
  <c r="F143" i="14"/>
  <c r="D143" i="14"/>
  <c r="B143" i="14"/>
  <c r="C143" i="14"/>
  <c r="A144" i="14" a="1"/>
  <c r="A144" i="14" s="1"/>
  <c r="A146" i="13" a="1"/>
  <c r="A146" i="13" s="1"/>
  <c r="F145" i="13"/>
  <c r="E145" i="13"/>
  <c r="G145" i="13"/>
  <c r="H145" i="13"/>
  <c r="C145" i="13"/>
  <c r="D145" i="13"/>
  <c r="B145" i="13"/>
  <c r="E144" i="14" l="1"/>
  <c r="H144" i="14"/>
  <c r="G144" i="14"/>
  <c r="F144" i="14"/>
  <c r="B144" i="14"/>
  <c r="D144" i="14"/>
  <c r="C144" i="14"/>
  <c r="A145" i="14" a="1"/>
  <c r="A145" i="14" s="1"/>
  <c r="A147" i="13" a="1"/>
  <c r="A147" i="13" s="1"/>
  <c r="G146" i="13"/>
  <c r="H146" i="13"/>
  <c r="E146" i="13"/>
  <c r="F146" i="13"/>
  <c r="C146" i="13"/>
  <c r="D146" i="13"/>
  <c r="B146" i="13"/>
  <c r="A148" i="13" l="1" a="1"/>
  <c r="A148" i="13" s="1"/>
  <c r="F147" i="13"/>
  <c r="E147" i="13"/>
  <c r="H147" i="13"/>
  <c r="G147" i="13"/>
  <c r="C147" i="13"/>
  <c r="D147" i="13"/>
  <c r="B147" i="13"/>
  <c r="G145" i="14"/>
  <c r="F145" i="14"/>
  <c r="H145" i="14"/>
  <c r="E145" i="14"/>
  <c r="B145" i="14"/>
  <c r="D145" i="14"/>
  <c r="C145" i="14"/>
  <c r="A146" i="14" a="1"/>
  <c r="A146" i="14" s="1"/>
  <c r="H146" i="14" l="1"/>
  <c r="F146" i="14"/>
  <c r="G146" i="14"/>
  <c r="E146" i="14"/>
  <c r="B146" i="14"/>
  <c r="D146" i="14"/>
  <c r="C146" i="14"/>
  <c r="A147" i="14" a="1"/>
  <c r="A147" i="14" s="1"/>
  <c r="A149" i="13" a="1"/>
  <c r="A149" i="13" s="1"/>
  <c r="F148" i="13"/>
  <c r="G148" i="13"/>
  <c r="H148" i="13"/>
  <c r="E148" i="13"/>
  <c r="C148" i="13"/>
  <c r="B148" i="13"/>
  <c r="D148" i="13"/>
  <c r="A150" i="13" l="1" a="1"/>
  <c r="A150" i="13" s="1"/>
  <c r="G149" i="13"/>
  <c r="E149" i="13"/>
  <c r="F149" i="13"/>
  <c r="H149" i="13"/>
  <c r="C149" i="13"/>
  <c r="D149" i="13"/>
  <c r="B149" i="13"/>
  <c r="E147" i="14"/>
  <c r="G147" i="14"/>
  <c r="F147" i="14"/>
  <c r="H147" i="14"/>
  <c r="B147" i="14"/>
  <c r="C147" i="14"/>
  <c r="D147" i="14"/>
  <c r="A148" i="14" a="1"/>
  <c r="A148" i="14" s="1"/>
  <c r="F148" i="14" l="1"/>
  <c r="H148" i="14"/>
  <c r="E148" i="14"/>
  <c r="G148" i="14"/>
  <c r="B148" i="14"/>
  <c r="D148" i="14"/>
  <c r="C148" i="14"/>
  <c r="A149" i="14" a="1"/>
  <c r="A149" i="14" s="1"/>
  <c r="A151" i="13" a="1"/>
  <c r="A151" i="13" s="1"/>
  <c r="G150" i="13"/>
  <c r="E150" i="13"/>
  <c r="F150" i="13"/>
  <c r="H150" i="13"/>
  <c r="D150" i="13"/>
  <c r="C150" i="13"/>
  <c r="B150" i="13"/>
  <c r="A152" i="13" l="1" a="1"/>
  <c r="A152" i="13" s="1"/>
  <c r="H151" i="13"/>
  <c r="G151" i="13"/>
  <c r="F151" i="13"/>
  <c r="E151" i="13"/>
  <c r="C151" i="13"/>
  <c r="B151" i="13"/>
  <c r="D151" i="13"/>
  <c r="F149" i="14"/>
  <c r="E149" i="14"/>
  <c r="G149" i="14"/>
  <c r="H149" i="14"/>
  <c r="B149" i="14"/>
  <c r="C149" i="14"/>
  <c r="D149" i="14"/>
  <c r="A150" i="14" a="1"/>
  <c r="A150" i="14" s="1"/>
  <c r="F150" i="14" l="1"/>
  <c r="E150" i="14"/>
  <c r="H150" i="14"/>
  <c r="G150" i="14"/>
  <c r="D150" i="14"/>
  <c r="C150" i="14"/>
  <c r="B150" i="14"/>
  <c r="A151" i="14" a="1"/>
  <c r="A151" i="14" s="1"/>
  <c r="A153" i="13" a="1"/>
  <c r="A153" i="13" s="1"/>
  <c r="F152" i="13"/>
  <c r="E152" i="13"/>
  <c r="H152" i="13"/>
  <c r="G152" i="13"/>
  <c r="D152" i="13"/>
  <c r="C152" i="13"/>
  <c r="B152" i="13"/>
  <c r="H151" i="14" l="1"/>
  <c r="E151" i="14"/>
  <c r="G151" i="14"/>
  <c r="F151" i="14"/>
  <c r="D151" i="14"/>
  <c r="B151" i="14"/>
  <c r="C151" i="14"/>
  <c r="A152" i="14" a="1"/>
  <c r="A152" i="14" s="1"/>
  <c r="A154" i="13" a="1"/>
  <c r="A154" i="13" s="1"/>
  <c r="G153" i="13"/>
  <c r="E153" i="13"/>
  <c r="F153" i="13"/>
  <c r="H153" i="13"/>
  <c r="C153" i="13"/>
  <c r="B153" i="13"/>
  <c r="D153" i="13"/>
  <c r="G152" i="14" l="1"/>
  <c r="F152" i="14"/>
  <c r="H152" i="14"/>
  <c r="E152" i="14"/>
  <c r="B152" i="14"/>
  <c r="C152" i="14"/>
  <c r="D152" i="14"/>
  <c r="A153" i="14" a="1"/>
  <c r="A153" i="14" s="1"/>
  <c r="A155" i="13" a="1"/>
  <c r="A155" i="13" s="1"/>
  <c r="E154" i="13"/>
  <c r="G154" i="13"/>
  <c r="H154" i="13"/>
  <c r="F154" i="13"/>
  <c r="C154" i="13"/>
  <c r="D154" i="13"/>
  <c r="B154" i="13"/>
  <c r="E153" i="14" l="1"/>
  <c r="G153" i="14"/>
  <c r="F153" i="14"/>
  <c r="H153" i="14"/>
  <c r="B153" i="14"/>
  <c r="D153" i="14"/>
  <c r="C153" i="14"/>
  <c r="A154" i="14" a="1"/>
  <c r="A154" i="14" s="1"/>
  <c r="A156" i="13" a="1"/>
  <c r="A156" i="13" s="1"/>
  <c r="H155" i="13"/>
  <c r="G155" i="13"/>
  <c r="F155" i="13"/>
  <c r="E155" i="13"/>
  <c r="C155" i="13"/>
  <c r="D155" i="13"/>
  <c r="B155" i="13"/>
  <c r="A157" i="13" l="1" a="1"/>
  <c r="A157" i="13" s="1"/>
  <c r="H156" i="13"/>
  <c r="G156" i="13"/>
  <c r="F156" i="13"/>
  <c r="E156" i="13"/>
  <c r="C156" i="13"/>
  <c r="B156" i="13"/>
  <c r="D156" i="13"/>
  <c r="E154" i="14"/>
  <c r="H154" i="14"/>
  <c r="G154" i="14"/>
  <c r="F154" i="14"/>
  <c r="B154" i="14"/>
  <c r="D154" i="14"/>
  <c r="C154" i="14"/>
  <c r="A155" i="14" a="1"/>
  <c r="A155" i="14" s="1"/>
  <c r="H155" i="14" l="1"/>
  <c r="E155" i="14"/>
  <c r="G155" i="14"/>
  <c r="F155" i="14"/>
  <c r="C155" i="14"/>
  <c r="D155" i="14"/>
  <c r="B155" i="14"/>
  <c r="A156" i="14" a="1"/>
  <c r="A156" i="14" s="1"/>
  <c r="A158" i="13" a="1"/>
  <c r="A158" i="13" s="1"/>
  <c r="F157" i="13"/>
  <c r="H157" i="13"/>
  <c r="G157" i="13"/>
  <c r="E157" i="13"/>
  <c r="C157" i="13"/>
  <c r="D157" i="13"/>
  <c r="B157" i="13"/>
  <c r="A159" i="13" l="1" a="1"/>
  <c r="A159" i="13" s="1"/>
  <c r="F158" i="13"/>
  <c r="G158" i="13"/>
  <c r="E158" i="13"/>
  <c r="H158" i="13"/>
  <c r="C158" i="13"/>
  <c r="D158" i="13"/>
  <c r="B158" i="13"/>
  <c r="G156" i="14"/>
  <c r="F156" i="14"/>
  <c r="E156" i="14"/>
  <c r="H156" i="14"/>
  <c r="B156" i="14"/>
  <c r="D156" i="14"/>
  <c r="C156" i="14"/>
  <c r="A157" i="14" a="1"/>
  <c r="A157" i="14" s="1"/>
  <c r="E157" i="14" l="1"/>
  <c r="H157" i="14"/>
  <c r="G157" i="14"/>
  <c r="F157" i="14"/>
  <c r="D157" i="14"/>
  <c r="B157" i="14"/>
  <c r="C157" i="14"/>
  <c r="A158" i="14" a="1"/>
  <c r="A158" i="14" s="1"/>
  <c r="A160" i="13" a="1"/>
  <c r="A160" i="13" s="1"/>
  <c r="F159" i="13"/>
  <c r="G159" i="13"/>
  <c r="H159" i="13"/>
  <c r="E159" i="13"/>
  <c r="C159" i="13"/>
  <c r="B159" i="13"/>
  <c r="D159" i="13"/>
  <c r="G158" i="14" l="1"/>
  <c r="E158" i="14"/>
  <c r="F158" i="14"/>
  <c r="H158" i="14"/>
  <c r="C158" i="14"/>
  <c r="D158" i="14"/>
  <c r="B158" i="14"/>
  <c r="A159" i="14" a="1"/>
  <c r="A159" i="14" s="1"/>
  <c r="A161" i="13" a="1"/>
  <c r="A161" i="13" s="1"/>
  <c r="H160" i="13"/>
  <c r="F160" i="13"/>
  <c r="E160" i="13"/>
  <c r="G160" i="13"/>
  <c r="C160" i="13"/>
  <c r="D160" i="13"/>
  <c r="B160" i="13"/>
  <c r="A162" i="13" l="1" a="1"/>
  <c r="A162" i="13" s="1"/>
  <c r="H161" i="13"/>
  <c r="E161" i="13"/>
  <c r="F161" i="13"/>
  <c r="G161" i="13"/>
  <c r="C161" i="13"/>
  <c r="D161" i="13"/>
  <c r="B161" i="13"/>
  <c r="G159" i="14"/>
  <c r="F159" i="14"/>
  <c r="H159" i="14"/>
  <c r="E159" i="14"/>
  <c r="D159" i="14"/>
  <c r="B159" i="14"/>
  <c r="C159" i="14"/>
  <c r="A160" i="14" a="1"/>
  <c r="A160" i="14" s="1"/>
  <c r="F160" i="14" l="1"/>
  <c r="E160" i="14"/>
  <c r="G160" i="14"/>
  <c r="H160" i="14"/>
  <c r="B160" i="14"/>
  <c r="D160" i="14"/>
  <c r="C160" i="14"/>
  <c r="A161" i="14" a="1"/>
  <c r="A161" i="14" s="1"/>
  <c r="A163" i="13" a="1"/>
  <c r="A163" i="13" s="1"/>
  <c r="E162" i="13"/>
  <c r="H162" i="13"/>
  <c r="F162" i="13"/>
  <c r="G162" i="13"/>
  <c r="D162" i="13"/>
  <c r="C162" i="13"/>
  <c r="B162" i="13"/>
  <c r="A164" i="13" l="1" a="1"/>
  <c r="A164" i="13" s="1"/>
  <c r="F163" i="13"/>
  <c r="G163" i="13"/>
  <c r="H163" i="13"/>
  <c r="E163" i="13"/>
  <c r="C163" i="13"/>
  <c r="B163" i="13"/>
  <c r="D163" i="13"/>
  <c r="F161" i="14"/>
  <c r="G161" i="14"/>
  <c r="H161" i="14"/>
  <c r="E161" i="14"/>
  <c r="C161" i="14"/>
  <c r="B161" i="14"/>
  <c r="D161" i="14"/>
  <c r="A162" i="14" a="1"/>
  <c r="A162" i="14" s="1"/>
  <c r="H162" i="14" l="1"/>
  <c r="F162" i="14"/>
  <c r="G162" i="14"/>
  <c r="E162" i="14"/>
  <c r="D162" i="14"/>
  <c r="C162" i="14"/>
  <c r="B162" i="14"/>
  <c r="A163" i="14" a="1"/>
  <c r="A163" i="14" s="1"/>
  <c r="A165" i="13" a="1"/>
  <c r="A165" i="13" s="1"/>
  <c r="H164" i="13"/>
  <c r="F164" i="13"/>
  <c r="G164" i="13"/>
  <c r="E164" i="13"/>
  <c r="C164" i="13"/>
  <c r="D164" i="13"/>
  <c r="B164" i="13"/>
  <c r="F163" i="14" l="1"/>
  <c r="E163" i="14"/>
  <c r="H163" i="14"/>
  <c r="G163" i="14"/>
  <c r="C163" i="14"/>
  <c r="D163" i="14"/>
  <c r="B163" i="14"/>
  <c r="A164" i="14" a="1"/>
  <c r="A164" i="14" s="1"/>
  <c r="A166" i="13" a="1"/>
  <c r="A166" i="13" s="1"/>
  <c r="H165" i="13"/>
  <c r="E165" i="13"/>
  <c r="F165" i="13"/>
  <c r="G165" i="13"/>
  <c r="C165" i="13"/>
  <c r="B165" i="13"/>
  <c r="D165" i="13"/>
  <c r="E164" i="14" l="1"/>
  <c r="G164" i="14"/>
  <c r="F164" i="14"/>
  <c r="H164" i="14"/>
  <c r="B164" i="14"/>
  <c r="D164" i="14"/>
  <c r="C164" i="14"/>
  <c r="A165" i="14" a="1"/>
  <c r="A165" i="14" s="1"/>
  <c r="A167" i="13" a="1"/>
  <c r="A167" i="13" s="1"/>
  <c r="E166" i="13"/>
  <c r="F166" i="13"/>
  <c r="H166" i="13"/>
  <c r="G166" i="13"/>
  <c r="C166" i="13"/>
  <c r="D166" i="13"/>
  <c r="B166" i="13"/>
  <c r="A168" i="13" l="1" a="1"/>
  <c r="A168" i="13" s="1"/>
  <c r="E167" i="13"/>
  <c r="H167" i="13"/>
  <c r="F167" i="13"/>
  <c r="G167" i="13"/>
  <c r="C167" i="13"/>
  <c r="B167" i="13"/>
  <c r="D167" i="13"/>
  <c r="G165" i="14"/>
  <c r="H165" i="14"/>
  <c r="E165" i="14"/>
  <c r="F165" i="14"/>
  <c r="B165" i="14"/>
  <c r="C165" i="14"/>
  <c r="D165" i="14"/>
  <c r="A166" i="14" a="1"/>
  <c r="A166" i="14" s="1"/>
  <c r="F166" i="14" l="1"/>
  <c r="E166" i="14"/>
  <c r="H166" i="14"/>
  <c r="G166" i="14"/>
  <c r="C166" i="14"/>
  <c r="D166" i="14"/>
  <c r="B166" i="14"/>
  <c r="A167" i="14" a="1"/>
  <c r="A167" i="14" s="1"/>
  <c r="A169" i="13" a="1"/>
  <c r="A169" i="13" s="1"/>
  <c r="G168" i="13"/>
  <c r="E168" i="13"/>
  <c r="F168" i="13"/>
  <c r="H168" i="13"/>
  <c r="C168" i="13"/>
  <c r="D168" i="13"/>
  <c r="B168" i="13"/>
  <c r="E167" i="14" l="1"/>
  <c r="H167" i="14"/>
  <c r="F167" i="14"/>
  <c r="G167" i="14"/>
  <c r="D167" i="14"/>
  <c r="C167" i="14"/>
  <c r="B167" i="14"/>
  <c r="A168" i="14" a="1"/>
  <c r="A168" i="14" s="1"/>
  <c r="A170" i="13" a="1"/>
  <c r="A170" i="13" s="1"/>
  <c r="G169" i="13"/>
  <c r="F169" i="13"/>
  <c r="H169" i="13"/>
  <c r="E169" i="13"/>
  <c r="C169" i="13"/>
  <c r="B169" i="13"/>
  <c r="D169" i="13"/>
  <c r="A171" i="13" l="1" a="1"/>
  <c r="A171" i="13" s="1"/>
  <c r="G170" i="13"/>
  <c r="E170" i="13"/>
  <c r="H170" i="13"/>
  <c r="F170" i="13"/>
  <c r="C170" i="13"/>
  <c r="D170" i="13"/>
  <c r="B170" i="13"/>
  <c r="G168" i="14"/>
  <c r="H168" i="14"/>
  <c r="F168" i="14"/>
  <c r="E168" i="14"/>
  <c r="B168" i="14"/>
  <c r="D168" i="14"/>
  <c r="C168" i="14"/>
  <c r="A169" i="14" a="1"/>
  <c r="A169" i="14" s="1"/>
  <c r="E169" i="14" l="1"/>
  <c r="F169" i="14"/>
  <c r="G169" i="14"/>
  <c r="H169" i="14"/>
  <c r="C169" i="14"/>
  <c r="B169" i="14"/>
  <c r="D169" i="14"/>
  <c r="A170" i="14" a="1"/>
  <c r="A170" i="14" s="1"/>
  <c r="A172" i="13" a="1"/>
  <c r="A172" i="13" s="1"/>
  <c r="F171" i="13"/>
  <c r="G171" i="13"/>
  <c r="H171" i="13"/>
  <c r="E171" i="13"/>
  <c r="C171" i="13"/>
  <c r="B171" i="13"/>
  <c r="D171" i="13"/>
  <c r="H170" i="14" l="1"/>
  <c r="E170" i="14"/>
  <c r="F170" i="14"/>
  <c r="G170" i="14"/>
  <c r="C170" i="14"/>
  <c r="B170" i="14"/>
  <c r="D170" i="14"/>
  <c r="A171" i="14" a="1"/>
  <c r="A171" i="14" s="1"/>
  <c r="A173" i="13" a="1"/>
  <c r="A173" i="13" s="1"/>
  <c r="H172" i="13"/>
  <c r="G172" i="13"/>
  <c r="F172" i="13"/>
  <c r="E172" i="13"/>
  <c r="D172" i="13"/>
  <c r="C172" i="13"/>
  <c r="B172" i="13"/>
  <c r="A174" i="13" l="1" a="1"/>
  <c r="A174" i="13" s="1"/>
  <c r="G173" i="13"/>
  <c r="E173" i="13"/>
  <c r="F173" i="13"/>
  <c r="H173" i="13"/>
  <c r="C173" i="13"/>
  <c r="B173" i="13"/>
  <c r="D173" i="13"/>
  <c r="H171" i="14"/>
  <c r="F171" i="14"/>
  <c r="E171" i="14"/>
  <c r="G171" i="14"/>
  <c r="B171" i="14"/>
  <c r="D171" i="14"/>
  <c r="C171" i="14"/>
  <c r="A172" i="14" a="1"/>
  <c r="A172" i="14" s="1"/>
  <c r="G172" i="14" l="1"/>
  <c r="F172" i="14"/>
  <c r="H172" i="14"/>
  <c r="E172" i="14"/>
  <c r="B172" i="14"/>
  <c r="D172" i="14"/>
  <c r="C172" i="14"/>
  <c r="A173" i="14" a="1"/>
  <c r="A173" i="14" s="1"/>
  <c r="A175" i="13" a="1"/>
  <c r="A175" i="13" s="1"/>
  <c r="E174" i="13"/>
  <c r="H174" i="13"/>
  <c r="F174" i="13"/>
  <c r="G174" i="13"/>
  <c r="C174" i="13"/>
  <c r="D174" i="13"/>
  <c r="B174" i="13"/>
  <c r="G173" i="14" l="1"/>
  <c r="F173" i="14"/>
  <c r="H173" i="14"/>
  <c r="E173" i="14"/>
  <c r="D173" i="14"/>
  <c r="B173" i="14"/>
  <c r="C173" i="14"/>
  <c r="A174" i="14" a="1"/>
  <c r="A174" i="14" s="1"/>
  <c r="A176" i="13" a="1"/>
  <c r="A176" i="13" s="1"/>
  <c r="E175" i="13"/>
  <c r="H175" i="13"/>
  <c r="G175" i="13"/>
  <c r="F175" i="13"/>
  <c r="C175" i="13"/>
  <c r="D175" i="13"/>
  <c r="B175" i="13"/>
  <c r="G174" i="14" l="1"/>
  <c r="E174" i="14"/>
  <c r="F174" i="14"/>
  <c r="H174" i="14"/>
  <c r="D174" i="14"/>
  <c r="B174" i="14"/>
  <c r="C174" i="14"/>
  <c r="A175" i="14" a="1"/>
  <c r="A175" i="14" s="1"/>
  <c r="A177" i="13" a="1"/>
  <c r="A177" i="13" s="1"/>
  <c r="F176" i="13"/>
  <c r="G176" i="13"/>
  <c r="H176" i="13"/>
  <c r="E176" i="13"/>
  <c r="C176" i="13"/>
  <c r="D176" i="13"/>
  <c r="B176" i="13"/>
  <c r="E175" i="14" l="1"/>
  <c r="H175" i="14"/>
  <c r="G175" i="14"/>
  <c r="F175" i="14"/>
  <c r="D175" i="14"/>
  <c r="C175" i="14"/>
  <c r="B175" i="14"/>
  <c r="A176" i="14" a="1"/>
  <c r="A176" i="14" s="1"/>
  <c r="A178" i="13" a="1"/>
  <c r="A178" i="13" s="1"/>
  <c r="H177" i="13"/>
  <c r="F177" i="13"/>
  <c r="G177" i="13"/>
  <c r="E177" i="13"/>
  <c r="C177" i="13"/>
  <c r="B177" i="13"/>
  <c r="D177" i="13"/>
  <c r="H176" i="14" l="1"/>
  <c r="F176" i="14"/>
  <c r="E176" i="14"/>
  <c r="G176" i="14"/>
  <c r="C176" i="14"/>
  <c r="D176" i="14"/>
  <c r="B176" i="14"/>
  <c r="A177" i="14" a="1"/>
  <c r="A177" i="14" s="1"/>
  <c r="A179" i="13" a="1"/>
  <c r="A179" i="13" s="1"/>
  <c r="G178" i="13"/>
  <c r="F178" i="13"/>
  <c r="E178" i="13"/>
  <c r="H178" i="13"/>
  <c r="C178" i="13"/>
  <c r="D178" i="13"/>
  <c r="B178" i="13"/>
  <c r="H177" i="14" l="1"/>
  <c r="F177" i="14"/>
  <c r="E177" i="14"/>
  <c r="G177" i="14"/>
  <c r="C177" i="14"/>
  <c r="D177" i="14"/>
  <c r="B177" i="14"/>
  <c r="A178" i="14" a="1"/>
  <c r="A178" i="14" s="1"/>
  <c r="A180" i="13" a="1"/>
  <c r="A180" i="13" s="1"/>
  <c r="F179" i="13"/>
  <c r="E179" i="13"/>
  <c r="H179" i="13"/>
  <c r="G179" i="13"/>
  <c r="C179" i="13"/>
  <c r="D179" i="13"/>
  <c r="B179" i="13"/>
  <c r="G178" i="14" l="1"/>
  <c r="E178" i="14"/>
  <c r="F178" i="14"/>
  <c r="H178" i="14"/>
  <c r="B178" i="14"/>
  <c r="D178" i="14"/>
  <c r="C178" i="14"/>
  <c r="A179" i="14" a="1"/>
  <c r="A179" i="14" s="1"/>
  <c r="A181" i="13" a="1"/>
  <c r="A181" i="13" s="1"/>
  <c r="F180" i="13"/>
  <c r="E180" i="13"/>
  <c r="H180" i="13"/>
  <c r="G180" i="13"/>
  <c r="C180" i="13"/>
  <c r="B180" i="13"/>
  <c r="D180" i="13"/>
  <c r="A182" i="13" l="1" a="1"/>
  <c r="A182" i="13" s="1"/>
  <c r="F181" i="13"/>
  <c r="E181" i="13"/>
  <c r="G181" i="13"/>
  <c r="H181" i="13"/>
  <c r="C181" i="13"/>
  <c r="D181" i="13"/>
  <c r="B181" i="13"/>
  <c r="H179" i="14"/>
  <c r="G179" i="14"/>
  <c r="F179" i="14"/>
  <c r="E179" i="14"/>
  <c r="B179" i="14"/>
  <c r="D179" i="14"/>
  <c r="C179" i="14"/>
  <c r="A180" i="14" a="1"/>
  <c r="A180" i="14" s="1"/>
  <c r="G180" i="14" l="1"/>
  <c r="F180" i="14"/>
  <c r="H180" i="14"/>
  <c r="E180" i="14"/>
  <c r="C180" i="14"/>
  <c r="D180" i="14"/>
  <c r="B180" i="14"/>
  <c r="A181" i="14" a="1"/>
  <c r="A181" i="14" s="1"/>
  <c r="A183" i="13" a="1"/>
  <c r="A183" i="13" s="1"/>
  <c r="H182" i="13"/>
  <c r="F182" i="13"/>
  <c r="G182" i="13"/>
  <c r="E182" i="13"/>
  <c r="D182" i="13"/>
  <c r="B182" i="13"/>
  <c r="C182" i="13"/>
  <c r="G181" i="14" l="1"/>
  <c r="H181" i="14"/>
  <c r="E181" i="14"/>
  <c r="F181" i="14"/>
  <c r="B181" i="14"/>
  <c r="C181" i="14"/>
  <c r="D181" i="14"/>
  <c r="A182" i="14" a="1"/>
  <c r="A182" i="14" s="1"/>
  <c r="A184" i="13" a="1"/>
  <c r="A184" i="13" s="1"/>
  <c r="F183" i="13"/>
  <c r="E183" i="13"/>
  <c r="H183" i="13"/>
  <c r="G183" i="13"/>
  <c r="C183" i="13"/>
  <c r="D183" i="13"/>
  <c r="B183" i="13"/>
  <c r="H182" i="14" l="1"/>
  <c r="E182" i="14"/>
  <c r="G182" i="14"/>
  <c r="F182" i="14"/>
  <c r="C182" i="14"/>
  <c r="D182" i="14"/>
  <c r="B182" i="14"/>
  <c r="A183" i="14" a="1"/>
  <c r="A183" i="14" s="1"/>
  <c r="A185" i="13" a="1"/>
  <c r="A185" i="13" s="1"/>
  <c r="H184" i="13"/>
  <c r="E184" i="13"/>
  <c r="F184" i="13"/>
  <c r="G184" i="13"/>
  <c r="C184" i="13"/>
  <c r="B184" i="13"/>
  <c r="D184" i="13"/>
  <c r="A186" i="13" l="1" a="1"/>
  <c r="A186" i="13" s="1"/>
  <c r="F185" i="13"/>
  <c r="H185" i="13"/>
  <c r="G185" i="13"/>
  <c r="E185" i="13"/>
  <c r="C185" i="13"/>
  <c r="D185" i="13"/>
  <c r="B185" i="13"/>
  <c r="H183" i="14"/>
  <c r="G183" i="14"/>
  <c r="E183" i="14"/>
  <c r="F183" i="14"/>
  <c r="C183" i="14"/>
  <c r="B183" i="14"/>
  <c r="D183" i="14"/>
  <c r="A184" i="14" a="1"/>
  <c r="A184" i="14" s="1"/>
  <c r="F184" i="14" l="1"/>
  <c r="E184" i="14"/>
  <c r="G184" i="14"/>
  <c r="H184" i="14"/>
  <c r="D184" i="14"/>
  <c r="B184" i="14"/>
  <c r="C184" i="14"/>
  <c r="A185" i="14" a="1"/>
  <c r="A185" i="14" s="1"/>
  <c r="A187" i="13" a="1"/>
  <c r="A187" i="13" s="1"/>
  <c r="F186" i="13"/>
  <c r="H186" i="13"/>
  <c r="G186" i="13"/>
  <c r="E186" i="13"/>
  <c r="C186" i="13"/>
  <c r="B186" i="13"/>
  <c r="D186" i="13"/>
  <c r="A188" i="13" l="1" a="1"/>
  <c r="A188" i="13" s="1"/>
  <c r="H187" i="13"/>
  <c r="G187" i="13"/>
  <c r="F187" i="13"/>
  <c r="E187" i="13"/>
  <c r="C187" i="13"/>
  <c r="D187" i="13"/>
  <c r="B187" i="13"/>
  <c r="E185" i="14"/>
  <c r="G185" i="14"/>
  <c r="H185" i="14"/>
  <c r="F185" i="14"/>
  <c r="C185" i="14"/>
  <c r="D185" i="14"/>
  <c r="B185" i="14"/>
  <c r="A186" i="14" a="1"/>
  <c r="A186" i="14" s="1"/>
  <c r="F186" i="14" l="1"/>
  <c r="E186" i="14"/>
  <c r="G186" i="14"/>
  <c r="H186" i="14"/>
  <c r="B186" i="14"/>
  <c r="D186" i="14"/>
  <c r="C186" i="14"/>
  <c r="A187" i="14" a="1"/>
  <c r="A187" i="14" s="1"/>
  <c r="A189" i="13" a="1"/>
  <c r="A189" i="13" s="1"/>
  <c r="F188" i="13"/>
  <c r="G188" i="13"/>
  <c r="H188" i="13"/>
  <c r="E188" i="13"/>
  <c r="C188" i="13"/>
  <c r="B188" i="13"/>
  <c r="D188" i="13"/>
  <c r="A190" i="13" l="1" a="1"/>
  <c r="A190" i="13" s="1"/>
  <c r="G189" i="13"/>
  <c r="F189" i="13"/>
  <c r="H189" i="13"/>
  <c r="E189" i="13"/>
  <c r="C189" i="13"/>
  <c r="D189" i="13"/>
  <c r="B189" i="13"/>
  <c r="E187" i="14"/>
  <c r="H187" i="14"/>
  <c r="F187" i="14"/>
  <c r="G187" i="14"/>
  <c r="C187" i="14"/>
  <c r="B187" i="14"/>
  <c r="D187" i="14"/>
  <c r="A188" i="14" a="1"/>
  <c r="A188" i="14" s="1"/>
  <c r="G188" i="14" l="1"/>
  <c r="E188" i="14"/>
  <c r="H188" i="14"/>
  <c r="F188" i="14"/>
  <c r="D188" i="14"/>
  <c r="C188" i="14"/>
  <c r="B188" i="14"/>
  <c r="A189" i="14" a="1"/>
  <c r="A189" i="14" s="1"/>
  <c r="A191" i="13" a="1"/>
  <c r="A191" i="13" s="1"/>
  <c r="G190" i="13"/>
  <c r="E190" i="13"/>
  <c r="H190" i="13"/>
  <c r="F190" i="13"/>
  <c r="C190" i="13"/>
  <c r="B190" i="13"/>
  <c r="D190" i="13"/>
  <c r="F189" i="14" l="1"/>
  <c r="G189" i="14"/>
  <c r="H189" i="14"/>
  <c r="E189" i="14"/>
  <c r="D189" i="14"/>
  <c r="C189" i="14"/>
  <c r="B189" i="14"/>
  <c r="A190" i="14" a="1"/>
  <c r="A190" i="14" s="1"/>
  <c r="A192" i="13" a="1"/>
  <c r="A192" i="13" s="1"/>
  <c r="F191" i="13"/>
  <c r="E191" i="13"/>
  <c r="G191" i="13"/>
  <c r="H191" i="13"/>
  <c r="C191" i="13"/>
  <c r="D191" i="13"/>
  <c r="B191" i="13"/>
  <c r="A193" i="13" l="1" a="1"/>
  <c r="A193" i="13" s="1"/>
  <c r="F192" i="13"/>
  <c r="E192" i="13"/>
  <c r="H192" i="13"/>
  <c r="G192" i="13"/>
  <c r="C192" i="13"/>
  <c r="D192" i="13"/>
  <c r="B192" i="13"/>
  <c r="H190" i="14"/>
  <c r="E190" i="14"/>
  <c r="F190" i="14"/>
  <c r="G190" i="14"/>
  <c r="B190" i="14"/>
  <c r="D190" i="14"/>
  <c r="C190" i="14"/>
  <c r="A191" i="14" a="1"/>
  <c r="A191" i="14" s="1"/>
  <c r="H191" i="14" l="1"/>
  <c r="E191" i="14"/>
  <c r="F191" i="14"/>
  <c r="G191" i="14"/>
  <c r="B191" i="14"/>
  <c r="C191" i="14"/>
  <c r="D191" i="14"/>
  <c r="A192" i="14" a="1"/>
  <c r="A192" i="14" s="1"/>
  <c r="A194" i="13" a="1"/>
  <c r="A194" i="13" s="1"/>
  <c r="G193" i="13"/>
  <c r="F193" i="13"/>
  <c r="E193" i="13"/>
  <c r="H193" i="13"/>
  <c r="C193" i="13"/>
  <c r="B193" i="13"/>
  <c r="D193" i="13"/>
  <c r="A195" i="13" l="1" a="1"/>
  <c r="A195" i="13" s="1"/>
  <c r="E194" i="13"/>
  <c r="F194" i="13"/>
  <c r="G194" i="13"/>
  <c r="H194" i="13"/>
  <c r="D194" i="13"/>
  <c r="C194" i="13"/>
  <c r="B194" i="13"/>
  <c r="G192" i="14"/>
  <c r="F192" i="14"/>
  <c r="H192" i="14"/>
  <c r="E192" i="14"/>
  <c r="B192" i="14"/>
  <c r="D192" i="14"/>
  <c r="C192" i="14"/>
  <c r="A193" i="14" a="1"/>
  <c r="A193" i="14" s="1"/>
  <c r="F193" i="14" l="1"/>
  <c r="E193" i="14"/>
  <c r="G193" i="14"/>
  <c r="H193" i="14"/>
  <c r="D193" i="14"/>
  <c r="C193" i="14"/>
  <c r="B193" i="14"/>
  <c r="A194" i="14" a="1"/>
  <c r="A194" i="14" s="1"/>
  <c r="A196" i="13" a="1"/>
  <c r="A196" i="13" s="1"/>
  <c r="F195" i="13"/>
  <c r="E195" i="13"/>
  <c r="H195" i="13"/>
  <c r="G195" i="13"/>
  <c r="C195" i="13"/>
  <c r="B195" i="13"/>
  <c r="D195" i="13"/>
  <c r="E194" i="14" l="1"/>
  <c r="G194" i="14"/>
  <c r="H194" i="14"/>
  <c r="F194" i="14"/>
  <c r="B194" i="14"/>
  <c r="D194" i="14"/>
  <c r="C194" i="14"/>
  <c r="A195" i="14" a="1"/>
  <c r="A195" i="14" s="1"/>
  <c r="A197" i="13" a="1"/>
  <c r="A197" i="13" s="1"/>
  <c r="H196" i="13"/>
  <c r="G196" i="13"/>
  <c r="F196" i="13"/>
  <c r="E196" i="13"/>
  <c r="C196" i="13"/>
  <c r="D196" i="13"/>
  <c r="B196" i="13"/>
  <c r="F195" i="14" l="1"/>
  <c r="E195" i="14"/>
  <c r="G195" i="14"/>
  <c r="H195" i="14"/>
  <c r="C195" i="14"/>
  <c r="D195" i="14"/>
  <c r="B195" i="14"/>
  <c r="A196" i="14" a="1"/>
  <c r="A196" i="14" s="1"/>
  <c r="A198" i="13" a="1"/>
  <c r="A198" i="13" s="1"/>
  <c r="G197" i="13"/>
  <c r="F197" i="13"/>
  <c r="H197" i="13"/>
  <c r="E197" i="13"/>
  <c r="C197" i="13"/>
  <c r="B197" i="13"/>
  <c r="D197" i="13"/>
  <c r="E196" i="14" l="1"/>
  <c r="F196" i="14"/>
  <c r="H196" i="14"/>
  <c r="G196" i="14"/>
  <c r="D196" i="14"/>
  <c r="B196" i="14"/>
  <c r="C196" i="14"/>
  <c r="A197" i="14" a="1"/>
  <c r="A197" i="14" s="1"/>
  <c r="A199" i="13" a="1"/>
  <c r="A199" i="13" s="1"/>
  <c r="F198" i="13"/>
  <c r="H198" i="13"/>
  <c r="G198" i="13"/>
  <c r="E198" i="13"/>
  <c r="C198" i="13"/>
  <c r="D198" i="13"/>
  <c r="B198" i="13"/>
  <c r="H197" i="14" l="1"/>
  <c r="E197" i="14"/>
  <c r="G197" i="14"/>
  <c r="F197" i="14"/>
  <c r="D197" i="14"/>
  <c r="B197" i="14"/>
  <c r="C197" i="14"/>
  <c r="A198" i="14" a="1"/>
  <c r="A198" i="14" s="1"/>
  <c r="A200" i="13" a="1"/>
  <c r="A200" i="13" s="1"/>
  <c r="F199" i="13"/>
  <c r="E199" i="13"/>
  <c r="G199" i="13"/>
  <c r="H199" i="13"/>
  <c r="C199" i="13"/>
  <c r="B199" i="13"/>
  <c r="D199" i="13"/>
  <c r="H198" i="14" l="1"/>
  <c r="F198" i="14"/>
  <c r="E198" i="14"/>
  <c r="G198" i="14"/>
  <c r="B198" i="14"/>
  <c r="C198" i="14"/>
  <c r="D198" i="14"/>
  <c r="A199" i="14" a="1"/>
  <c r="A199" i="14" s="1"/>
  <c r="A201" i="13" a="1"/>
  <c r="A201" i="13" s="1"/>
  <c r="F200" i="13"/>
  <c r="G200" i="13"/>
  <c r="H200" i="13"/>
  <c r="E200" i="13"/>
  <c r="C200" i="13"/>
  <c r="D200" i="13"/>
  <c r="B200" i="13"/>
  <c r="A202" i="13" l="1" a="1"/>
  <c r="A202" i="13" s="1"/>
  <c r="E201" i="13"/>
  <c r="F201" i="13"/>
  <c r="G201" i="13"/>
  <c r="H201" i="13"/>
  <c r="C201" i="13"/>
  <c r="B201" i="13"/>
  <c r="D201" i="13"/>
  <c r="G199" i="14"/>
  <c r="F199" i="14"/>
  <c r="E199" i="14"/>
  <c r="H199" i="14"/>
  <c r="B199" i="14"/>
  <c r="D199" i="14"/>
  <c r="C199" i="14"/>
  <c r="A200" i="14" a="1"/>
  <c r="A200" i="14" s="1"/>
  <c r="F200" i="14" l="1"/>
  <c r="G200" i="14"/>
  <c r="E200" i="14"/>
  <c r="H200" i="14"/>
  <c r="B200" i="14"/>
  <c r="D200" i="14"/>
  <c r="C200" i="14"/>
  <c r="A201" i="14" a="1"/>
  <c r="A201" i="14" s="1"/>
  <c r="A203" i="13" a="1"/>
  <c r="A203" i="13" s="1"/>
  <c r="G202" i="13"/>
  <c r="H202" i="13"/>
  <c r="E202" i="13"/>
  <c r="F202" i="13"/>
  <c r="C202" i="13"/>
  <c r="D202" i="13"/>
  <c r="B202" i="13"/>
  <c r="A204" i="13" l="1" a="1"/>
  <c r="A204" i="13" s="1"/>
  <c r="F203" i="13"/>
  <c r="E203" i="13"/>
  <c r="H203" i="13"/>
  <c r="G203" i="13"/>
  <c r="C203" i="13"/>
  <c r="D203" i="13"/>
  <c r="B203" i="13"/>
  <c r="H201" i="14"/>
  <c r="E201" i="14"/>
  <c r="F201" i="14"/>
  <c r="G201" i="14"/>
  <c r="C201" i="14"/>
  <c r="B201" i="14"/>
  <c r="D201" i="14"/>
  <c r="A202" i="14" a="1"/>
  <c r="A202" i="14" s="1"/>
  <c r="E202" i="14" l="1"/>
  <c r="H202" i="14"/>
  <c r="F202" i="14"/>
  <c r="G202" i="14"/>
  <c r="B202" i="14"/>
  <c r="D202" i="14"/>
  <c r="C202" i="14"/>
  <c r="A203" i="14" a="1"/>
  <c r="A203" i="14" s="1"/>
  <c r="A205" i="13" a="1"/>
  <c r="A205" i="13" s="1"/>
  <c r="F204" i="13"/>
  <c r="E204" i="13"/>
  <c r="H204" i="13"/>
  <c r="G204" i="13"/>
  <c r="C204" i="13"/>
  <c r="D204" i="13"/>
  <c r="B204" i="13"/>
  <c r="A206" i="13" l="1" a="1"/>
  <c r="A206" i="13" s="1"/>
  <c r="F205" i="13"/>
  <c r="G205" i="13"/>
  <c r="E205" i="13"/>
  <c r="H205" i="13"/>
  <c r="C205" i="13"/>
  <c r="B205" i="13"/>
  <c r="D205" i="13"/>
  <c r="G203" i="14"/>
  <c r="F203" i="14"/>
  <c r="H203" i="14"/>
  <c r="E203" i="14"/>
  <c r="B203" i="14"/>
  <c r="C203" i="14"/>
  <c r="D203" i="14"/>
  <c r="A204" i="14" a="1"/>
  <c r="A204" i="14" s="1"/>
  <c r="H204" i="14" l="1"/>
  <c r="F204" i="14"/>
  <c r="E204" i="14"/>
  <c r="G204" i="14"/>
  <c r="B204" i="14"/>
  <c r="D204" i="14"/>
  <c r="C204" i="14"/>
  <c r="A205" i="14" a="1"/>
  <c r="A205" i="14" s="1"/>
  <c r="A207" i="13" a="1"/>
  <c r="A207" i="13" s="1"/>
  <c r="F206" i="13"/>
  <c r="H206" i="13"/>
  <c r="G206" i="13"/>
  <c r="E206" i="13"/>
  <c r="C206" i="13"/>
  <c r="D206" i="13"/>
  <c r="B206" i="13"/>
  <c r="A208" i="13" l="1" a="1"/>
  <c r="A208" i="13" s="1"/>
  <c r="F207" i="13"/>
  <c r="G207" i="13"/>
  <c r="H207" i="13"/>
  <c r="E207" i="13"/>
  <c r="C207" i="13"/>
  <c r="B207" i="13"/>
  <c r="D207" i="13"/>
  <c r="F205" i="14"/>
  <c r="H205" i="14"/>
  <c r="G205" i="14"/>
  <c r="E205" i="14"/>
  <c r="B205" i="14"/>
  <c r="D205" i="14"/>
  <c r="C205" i="14"/>
  <c r="A206" i="14" a="1"/>
  <c r="A206" i="14" s="1"/>
  <c r="G206" i="14" l="1"/>
  <c r="E206" i="14"/>
  <c r="F206" i="14"/>
  <c r="H206" i="14"/>
  <c r="D206" i="14"/>
  <c r="C206" i="14"/>
  <c r="B206" i="14"/>
  <c r="A207" i="14" a="1"/>
  <c r="A207" i="14" s="1"/>
  <c r="A209" i="13" a="1"/>
  <c r="A209" i="13" s="1"/>
  <c r="G208" i="13"/>
  <c r="E208" i="13"/>
  <c r="F208" i="13"/>
  <c r="H208" i="13"/>
  <c r="C208" i="13"/>
  <c r="D208" i="13"/>
  <c r="B208" i="13"/>
  <c r="G207" i="14" l="1"/>
  <c r="F207" i="14"/>
  <c r="H207" i="14"/>
  <c r="E207" i="14"/>
  <c r="B207" i="14"/>
  <c r="D207" i="14"/>
  <c r="C207" i="14"/>
  <c r="A208" i="14" a="1"/>
  <c r="A208" i="14" s="1"/>
  <c r="A210" i="13" a="1"/>
  <c r="A210" i="13" s="1"/>
  <c r="H209" i="13"/>
  <c r="E209" i="13"/>
  <c r="G209" i="13"/>
  <c r="F209" i="13"/>
  <c r="C209" i="13"/>
  <c r="B209" i="13"/>
  <c r="D209" i="13"/>
  <c r="H208" i="14" l="1"/>
  <c r="G208" i="14"/>
  <c r="F208" i="14"/>
  <c r="E208" i="14"/>
  <c r="C208" i="14"/>
  <c r="D208" i="14"/>
  <c r="B208" i="14"/>
  <c r="A209" i="14" a="1"/>
  <c r="A209" i="14" s="1"/>
  <c r="A211" i="13" a="1"/>
  <c r="A211" i="13" s="1"/>
  <c r="E210" i="13"/>
  <c r="G210" i="13"/>
  <c r="F210" i="13"/>
  <c r="H210" i="13"/>
  <c r="C210" i="13"/>
  <c r="D210" i="13"/>
  <c r="B210" i="13"/>
  <c r="G209" i="14" l="1"/>
  <c r="E209" i="14"/>
  <c r="F209" i="14"/>
  <c r="H209" i="14"/>
  <c r="B209" i="14"/>
  <c r="D209" i="14"/>
  <c r="C209" i="14"/>
  <c r="A210" i="14" a="1"/>
  <c r="A210" i="14" s="1"/>
  <c r="A212" i="13" a="1"/>
  <c r="A212" i="13" s="1"/>
  <c r="G211" i="13"/>
  <c r="E211" i="13"/>
  <c r="F211" i="13"/>
  <c r="H211" i="13"/>
  <c r="C211" i="13"/>
  <c r="B211" i="13"/>
  <c r="D211" i="13"/>
  <c r="A213" i="13" l="1" a="1"/>
  <c r="A213" i="13" s="1"/>
  <c r="F212" i="13"/>
  <c r="H212" i="13"/>
  <c r="E212" i="13"/>
  <c r="G212" i="13"/>
  <c r="C212" i="13"/>
  <c r="D212" i="13"/>
  <c r="B212" i="13"/>
  <c r="F210" i="14"/>
  <c r="G210" i="14"/>
  <c r="H210" i="14"/>
  <c r="E210" i="14"/>
  <c r="B210" i="14"/>
  <c r="C210" i="14"/>
  <c r="D210" i="14"/>
  <c r="A211" i="14" a="1"/>
  <c r="A211" i="14" s="1"/>
  <c r="F211" i="14" l="1"/>
  <c r="E211" i="14"/>
  <c r="G211" i="14"/>
  <c r="H211" i="14"/>
  <c r="B211" i="14"/>
  <c r="D211" i="14"/>
  <c r="C211" i="14"/>
  <c r="A212" i="14" a="1"/>
  <c r="A212" i="14" s="1"/>
  <c r="A214" i="13" a="1"/>
  <c r="A214" i="13" s="1"/>
  <c r="E213" i="13"/>
  <c r="G213" i="13"/>
  <c r="H213" i="13"/>
  <c r="F213" i="13"/>
  <c r="C213" i="13"/>
  <c r="D213" i="13"/>
  <c r="B213" i="13"/>
  <c r="E212" i="14" l="1"/>
  <c r="G212" i="14"/>
  <c r="F212" i="14"/>
  <c r="H212" i="14"/>
  <c r="B212" i="14"/>
  <c r="D212" i="14"/>
  <c r="C212" i="14"/>
  <c r="A213" i="14" a="1"/>
  <c r="A213" i="14" s="1"/>
  <c r="A215" i="13" a="1"/>
  <c r="A215" i="13" s="1"/>
  <c r="G214" i="13"/>
  <c r="E214" i="13"/>
  <c r="H214" i="13"/>
  <c r="F214" i="13"/>
  <c r="D214" i="13"/>
  <c r="B214" i="13"/>
  <c r="C214" i="13"/>
  <c r="H213" i="14" l="1"/>
  <c r="E213" i="14"/>
  <c r="G213" i="14"/>
  <c r="F213" i="14"/>
  <c r="B213" i="14"/>
  <c r="D213" i="14"/>
  <c r="C213" i="14"/>
  <c r="A214" i="14" a="1"/>
  <c r="A214" i="14" s="1"/>
  <c r="A216" i="13" a="1"/>
  <c r="A216" i="13" s="1"/>
  <c r="F215" i="13"/>
  <c r="E215" i="13"/>
  <c r="H215" i="13"/>
  <c r="G215" i="13"/>
  <c r="C215" i="13"/>
  <c r="D215" i="13"/>
  <c r="B215" i="13"/>
  <c r="H214" i="14" l="1"/>
  <c r="G214" i="14"/>
  <c r="E214" i="14"/>
  <c r="F214" i="14"/>
  <c r="D214" i="14"/>
  <c r="C214" i="14"/>
  <c r="B214" i="14"/>
  <c r="A215" i="14" a="1"/>
  <c r="A215" i="14" s="1"/>
  <c r="A217" i="13" a="1"/>
  <c r="A217" i="13" s="1"/>
  <c r="G216" i="13"/>
  <c r="E216" i="13"/>
  <c r="H216" i="13"/>
  <c r="F216" i="13"/>
  <c r="D216" i="13"/>
  <c r="B216" i="13"/>
  <c r="C216" i="13"/>
  <c r="A218" i="13" l="1" a="1"/>
  <c r="A218" i="13" s="1"/>
  <c r="G217" i="13"/>
  <c r="E217" i="13"/>
  <c r="F217" i="13"/>
  <c r="H217" i="13"/>
  <c r="C217" i="13"/>
  <c r="D217" i="13"/>
  <c r="B217" i="13"/>
  <c r="H215" i="14"/>
  <c r="E215" i="14"/>
  <c r="G215" i="14"/>
  <c r="F215" i="14"/>
  <c r="C215" i="14"/>
  <c r="D215" i="14"/>
  <c r="B215" i="14"/>
  <c r="A216" i="14" a="1"/>
  <c r="A216" i="14" s="1"/>
  <c r="E216" i="14" l="1"/>
  <c r="H216" i="14"/>
  <c r="G216" i="14"/>
  <c r="F216" i="14"/>
  <c r="B216" i="14"/>
  <c r="C216" i="14"/>
  <c r="D216" i="14"/>
  <c r="A217" i="14" a="1"/>
  <c r="A217" i="14" s="1"/>
  <c r="A219" i="13" a="1"/>
  <c r="A219" i="13" s="1"/>
  <c r="F218" i="13"/>
  <c r="H218" i="13"/>
  <c r="G218" i="13"/>
  <c r="E218" i="13"/>
  <c r="C218" i="13"/>
  <c r="B218" i="13"/>
  <c r="D218" i="13"/>
  <c r="A220" i="13" l="1" a="1"/>
  <c r="A220" i="13" s="1"/>
  <c r="G219" i="13"/>
  <c r="E219" i="13"/>
  <c r="H219" i="13"/>
  <c r="F219" i="13"/>
  <c r="C219" i="13"/>
  <c r="D219" i="13"/>
  <c r="B219" i="13"/>
  <c r="H217" i="14"/>
  <c r="E217" i="14"/>
  <c r="F217" i="14"/>
  <c r="G217" i="14"/>
  <c r="D217" i="14"/>
  <c r="B217" i="14"/>
  <c r="C217" i="14"/>
  <c r="A218" i="14" a="1"/>
  <c r="A218" i="14" s="1"/>
  <c r="E218" i="14" l="1"/>
  <c r="F218" i="14"/>
  <c r="H218" i="14"/>
  <c r="G218" i="14"/>
  <c r="C218" i="14"/>
  <c r="D218" i="14"/>
  <c r="B218" i="14"/>
  <c r="A219" i="14" a="1"/>
  <c r="A219" i="14" s="1"/>
  <c r="A221" i="13" a="1"/>
  <c r="A221" i="13" s="1"/>
  <c r="H220" i="13"/>
  <c r="F220" i="13"/>
  <c r="G220" i="13"/>
  <c r="E220" i="13"/>
  <c r="C220" i="13"/>
  <c r="D220" i="13"/>
  <c r="B220" i="13"/>
  <c r="E219" i="14" l="1"/>
  <c r="F219" i="14"/>
  <c r="G219" i="14"/>
  <c r="H219" i="14"/>
  <c r="D219" i="14"/>
  <c r="C219" i="14"/>
  <c r="B219" i="14"/>
  <c r="A220" i="14" a="1"/>
  <c r="A220" i="14" s="1"/>
  <c r="A222" i="13" a="1"/>
  <c r="A222" i="13" s="1"/>
  <c r="E221" i="13"/>
  <c r="F221" i="13"/>
  <c r="G221" i="13"/>
  <c r="H221" i="13"/>
  <c r="C221" i="13"/>
  <c r="B221" i="13"/>
  <c r="D221" i="13"/>
  <c r="E220" i="14" l="1"/>
  <c r="F220" i="14"/>
  <c r="G220" i="14"/>
  <c r="H220" i="14"/>
  <c r="B220" i="14"/>
  <c r="D220" i="14"/>
  <c r="C220" i="14"/>
  <c r="A221" i="14" a="1"/>
  <c r="A221" i="14" s="1"/>
  <c r="A223" i="13" a="1"/>
  <c r="A223" i="13" s="1"/>
  <c r="H222" i="13"/>
  <c r="G222" i="13"/>
  <c r="E222" i="13"/>
  <c r="F222" i="13"/>
  <c r="C222" i="13"/>
  <c r="D222" i="13"/>
  <c r="B222" i="13"/>
  <c r="F221" i="14" l="1"/>
  <c r="H221" i="14"/>
  <c r="G221" i="14"/>
  <c r="E221" i="14"/>
  <c r="B221" i="14"/>
  <c r="C221" i="14"/>
  <c r="D221" i="14"/>
  <c r="A222" i="14" a="1"/>
  <c r="A222" i="14" s="1"/>
  <c r="A224" i="13" a="1"/>
  <c r="A224" i="13" s="1"/>
  <c r="G223" i="13"/>
  <c r="E223" i="13"/>
  <c r="F223" i="13"/>
  <c r="H223" i="13"/>
  <c r="C223" i="13"/>
  <c r="B223" i="13"/>
  <c r="D223" i="13"/>
  <c r="A225" i="13" l="1" a="1"/>
  <c r="A225" i="13" s="1"/>
  <c r="F224" i="13"/>
  <c r="H224" i="13"/>
  <c r="G224" i="13"/>
  <c r="E224" i="13"/>
  <c r="C224" i="13"/>
  <c r="D224" i="13"/>
  <c r="B224" i="13"/>
  <c r="G222" i="14"/>
  <c r="H222" i="14"/>
  <c r="E222" i="14"/>
  <c r="F222" i="14"/>
  <c r="B222" i="14"/>
  <c r="C222" i="14"/>
  <c r="D222" i="14"/>
  <c r="A223" i="14" a="1"/>
  <c r="A223" i="14" s="1"/>
  <c r="G223" i="14" l="1"/>
  <c r="F223" i="14"/>
  <c r="H223" i="14"/>
  <c r="E223" i="14"/>
  <c r="D223" i="14"/>
  <c r="B223" i="14"/>
  <c r="C223" i="14"/>
  <c r="A224" i="14" a="1"/>
  <c r="A224" i="14" s="1"/>
  <c r="A226" i="13" a="1"/>
  <c r="A226" i="13" s="1"/>
  <c r="F225" i="13"/>
  <c r="E225" i="13"/>
  <c r="G225" i="13"/>
  <c r="H225" i="13"/>
  <c r="C225" i="13"/>
  <c r="B225" i="13"/>
  <c r="D225" i="13"/>
  <c r="A227" i="13" l="1" a="1"/>
  <c r="A227" i="13" s="1"/>
  <c r="H226" i="13"/>
  <c r="F226" i="13"/>
  <c r="E226" i="13"/>
  <c r="G226" i="13"/>
  <c r="D226" i="13"/>
  <c r="B226" i="13"/>
  <c r="C226" i="13"/>
  <c r="H224" i="14"/>
  <c r="F224" i="14"/>
  <c r="G224" i="14"/>
  <c r="E224" i="14"/>
  <c r="C224" i="14"/>
  <c r="D224" i="14"/>
  <c r="B224" i="14"/>
  <c r="A225" i="14" a="1"/>
  <c r="A225" i="14" s="1"/>
  <c r="G225" i="14" l="1"/>
  <c r="E225" i="14"/>
  <c r="F225" i="14"/>
  <c r="H225" i="14"/>
  <c r="D225" i="14"/>
  <c r="C225" i="14"/>
  <c r="B225" i="14"/>
  <c r="A226" i="14" a="1"/>
  <c r="A226" i="14" s="1"/>
  <c r="A228" i="13" a="1"/>
  <c r="A228" i="13" s="1"/>
  <c r="F227" i="13"/>
  <c r="E227" i="13"/>
  <c r="H227" i="13"/>
  <c r="G227" i="13"/>
  <c r="C227" i="13"/>
  <c r="B227" i="13"/>
  <c r="D227" i="13"/>
  <c r="A229" i="13" l="1" a="1"/>
  <c r="A229" i="13" s="1"/>
  <c r="F228" i="13"/>
  <c r="H228" i="13"/>
  <c r="G228" i="13"/>
  <c r="E228" i="13"/>
  <c r="C228" i="13"/>
  <c r="D228" i="13"/>
  <c r="B228" i="13"/>
  <c r="F226" i="14"/>
  <c r="G226" i="14"/>
  <c r="H226" i="14"/>
  <c r="E226" i="14"/>
  <c r="D226" i="14"/>
  <c r="B226" i="14"/>
  <c r="C226" i="14"/>
  <c r="A227" i="14" a="1"/>
  <c r="A227" i="14" s="1"/>
  <c r="F227" i="14" l="1"/>
  <c r="E227" i="14"/>
  <c r="G227" i="14"/>
  <c r="H227" i="14"/>
  <c r="D227" i="14"/>
  <c r="C227" i="14"/>
  <c r="B227" i="14"/>
  <c r="A228" i="14" a="1"/>
  <c r="A228" i="14" s="1"/>
  <c r="A230" i="13" a="1"/>
  <c r="A230" i="13" s="1"/>
  <c r="E229" i="13"/>
  <c r="F229" i="13"/>
  <c r="G229" i="13"/>
  <c r="H229" i="13"/>
  <c r="C229" i="13"/>
  <c r="B229" i="13"/>
  <c r="D229" i="13"/>
  <c r="A231" i="13" l="1" a="1"/>
  <c r="A231" i="13" s="1"/>
  <c r="E230" i="13"/>
  <c r="G230" i="13"/>
  <c r="F230" i="13"/>
  <c r="H230" i="13"/>
  <c r="C230" i="13"/>
  <c r="D230" i="13"/>
  <c r="B230" i="13"/>
  <c r="E228" i="14"/>
  <c r="F228" i="14"/>
  <c r="G228" i="14"/>
  <c r="H228" i="14"/>
  <c r="C228" i="14"/>
  <c r="B228" i="14"/>
  <c r="D228" i="14"/>
  <c r="A229" i="14" a="1"/>
  <c r="A229" i="14" s="1"/>
  <c r="H229" i="14" l="1"/>
  <c r="E229" i="14"/>
  <c r="F229" i="14"/>
  <c r="G229" i="14"/>
  <c r="C229" i="14"/>
  <c r="B229" i="14"/>
  <c r="D229" i="14"/>
  <c r="A230" i="14" a="1"/>
  <c r="A230" i="14" s="1"/>
  <c r="A232" i="13" a="1"/>
  <c r="A232" i="13" s="1"/>
  <c r="E231" i="13"/>
  <c r="F231" i="13"/>
  <c r="G231" i="13"/>
  <c r="H231" i="13"/>
  <c r="C231" i="13"/>
  <c r="D231" i="13"/>
  <c r="B231" i="13"/>
  <c r="A233" i="13" l="1" a="1"/>
  <c r="A233" i="13" s="1"/>
  <c r="E232" i="13"/>
  <c r="G232" i="13"/>
  <c r="F232" i="13"/>
  <c r="H232" i="13"/>
  <c r="C232" i="13"/>
  <c r="D232" i="13"/>
  <c r="B232" i="13"/>
  <c r="H230" i="14"/>
  <c r="F230" i="14"/>
  <c r="G230" i="14"/>
  <c r="E230" i="14"/>
  <c r="C230" i="14"/>
  <c r="D230" i="14"/>
  <c r="B230" i="14"/>
  <c r="A231" i="14" a="1"/>
  <c r="A231" i="14" s="1"/>
  <c r="F231" i="14" l="1"/>
  <c r="E231" i="14"/>
  <c r="G231" i="14"/>
  <c r="H231" i="14"/>
  <c r="D231" i="14"/>
  <c r="C231" i="14"/>
  <c r="B231" i="14"/>
  <c r="A232" i="14" a="1"/>
  <c r="A232" i="14" s="1"/>
  <c r="A234" i="13" a="1"/>
  <c r="A234" i="13" s="1"/>
  <c r="H233" i="13"/>
  <c r="G233" i="13"/>
  <c r="E233" i="13"/>
  <c r="F233" i="13"/>
  <c r="C233" i="13"/>
  <c r="D233" i="13"/>
  <c r="B233" i="13"/>
  <c r="A235" i="13" l="1" a="1"/>
  <c r="A235" i="13" s="1"/>
  <c r="H234" i="13"/>
  <c r="F234" i="13"/>
  <c r="E234" i="13"/>
  <c r="G234" i="13"/>
  <c r="C234" i="13"/>
  <c r="D234" i="13"/>
  <c r="B234" i="13"/>
  <c r="G232" i="14"/>
  <c r="F232" i="14"/>
  <c r="E232" i="14"/>
  <c r="H232" i="14"/>
  <c r="C232" i="14"/>
  <c r="D232" i="14"/>
  <c r="B232" i="14"/>
  <c r="A233" i="14" a="1"/>
  <c r="A233" i="14" s="1"/>
  <c r="A236" i="13" l="1" a="1"/>
  <c r="A236" i="13" s="1"/>
  <c r="E235" i="13"/>
  <c r="H235" i="13"/>
  <c r="F235" i="13"/>
  <c r="G235" i="13"/>
  <c r="C235" i="13"/>
  <c r="D235" i="13"/>
  <c r="B235" i="13"/>
  <c r="H233" i="14"/>
  <c r="G233" i="14"/>
  <c r="E233" i="14"/>
  <c r="F233" i="14"/>
  <c r="B233" i="14"/>
  <c r="D233" i="14"/>
  <c r="C233" i="14"/>
  <c r="A234" i="14" a="1"/>
  <c r="A234" i="14" s="1"/>
  <c r="E234" i="14" l="1"/>
  <c r="F234" i="14"/>
  <c r="G234" i="14"/>
  <c r="H234" i="14"/>
  <c r="B234" i="14"/>
  <c r="D234" i="14"/>
  <c r="C234" i="14"/>
  <c r="A235" i="14" a="1"/>
  <c r="A235" i="14" s="1"/>
  <c r="A237" i="13" a="1"/>
  <c r="A237" i="13" s="1"/>
  <c r="F236" i="13"/>
  <c r="H236" i="13"/>
  <c r="G236" i="13"/>
  <c r="E236" i="13"/>
  <c r="C236" i="13"/>
  <c r="D236" i="13"/>
  <c r="B236" i="13"/>
  <c r="F235" i="14" l="1"/>
  <c r="G235" i="14"/>
  <c r="E235" i="14"/>
  <c r="H235" i="14"/>
  <c r="B235" i="14"/>
  <c r="C235" i="14"/>
  <c r="D235" i="14"/>
  <c r="A236" i="14" a="1"/>
  <c r="A236" i="14" s="1"/>
  <c r="A238" i="13" a="1"/>
  <c r="A238" i="13" s="1"/>
  <c r="E237" i="13"/>
  <c r="F237" i="13"/>
  <c r="H237" i="13"/>
  <c r="G237" i="13"/>
  <c r="C237" i="13"/>
  <c r="B237" i="13"/>
  <c r="D237" i="13"/>
  <c r="E236" i="14" l="1"/>
  <c r="F236" i="14"/>
  <c r="H236" i="14"/>
  <c r="G236" i="14"/>
  <c r="C236" i="14"/>
  <c r="D236" i="14"/>
  <c r="B236" i="14"/>
  <c r="A237" i="14" a="1"/>
  <c r="A237" i="14" s="1"/>
  <c r="A239" i="13" a="1"/>
  <c r="A239" i="13" s="1"/>
  <c r="E238" i="13"/>
  <c r="H238" i="13"/>
  <c r="F238" i="13"/>
  <c r="G238" i="13"/>
  <c r="C238" i="13"/>
  <c r="D238" i="13"/>
  <c r="B238" i="13"/>
  <c r="A240" i="13" l="1" a="1"/>
  <c r="A240" i="13" s="1"/>
  <c r="E239" i="13"/>
  <c r="H239" i="13"/>
  <c r="F239" i="13"/>
  <c r="G239" i="13"/>
  <c r="C239" i="13"/>
  <c r="B239" i="13"/>
  <c r="D239" i="13"/>
  <c r="F237" i="14"/>
  <c r="G237" i="14"/>
  <c r="H237" i="14"/>
  <c r="E237" i="14"/>
  <c r="D237" i="14"/>
  <c r="C237" i="14"/>
  <c r="B237" i="14"/>
  <c r="A238" i="14" a="1"/>
  <c r="A238" i="14" s="1"/>
  <c r="G238" i="14" l="1"/>
  <c r="E238" i="14"/>
  <c r="H238" i="14"/>
  <c r="F238" i="14"/>
  <c r="D238" i="14"/>
  <c r="B238" i="14"/>
  <c r="C238" i="14"/>
  <c r="A239" i="14" a="1"/>
  <c r="A239" i="14" s="1"/>
  <c r="A241" i="13" a="1"/>
  <c r="A241" i="13" s="1"/>
  <c r="F240" i="13"/>
  <c r="H240" i="13"/>
  <c r="G240" i="13"/>
  <c r="E240" i="13"/>
  <c r="C240" i="13"/>
  <c r="D240" i="13"/>
  <c r="B240" i="13"/>
  <c r="G239" i="14" l="1"/>
  <c r="F239" i="14"/>
  <c r="H239" i="14"/>
  <c r="E239" i="14"/>
  <c r="D239" i="14"/>
  <c r="C239" i="14"/>
  <c r="B239" i="14"/>
  <c r="A240" i="14" a="1"/>
  <c r="A240" i="14" s="1"/>
  <c r="A242" i="13" a="1"/>
  <c r="A242" i="13" s="1"/>
  <c r="H241" i="13"/>
  <c r="F241" i="13"/>
  <c r="E241" i="13"/>
  <c r="G241" i="13"/>
  <c r="C241" i="13"/>
  <c r="D241" i="13"/>
  <c r="B241" i="13"/>
  <c r="A243" i="13" l="1" a="1"/>
  <c r="A243" i="13" s="1"/>
  <c r="E242" i="13"/>
  <c r="G242" i="13"/>
  <c r="F242" i="13"/>
  <c r="H242" i="13"/>
  <c r="C242" i="13"/>
  <c r="D242" i="13"/>
  <c r="B242" i="13"/>
  <c r="H240" i="14"/>
  <c r="F240" i="14"/>
  <c r="E240" i="14"/>
  <c r="G240" i="14"/>
  <c r="B240" i="14"/>
  <c r="D240" i="14"/>
  <c r="C240" i="14"/>
  <c r="A241" i="14" a="1"/>
  <c r="A241" i="14" s="1"/>
  <c r="F241" i="14" l="1"/>
  <c r="E241" i="14"/>
  <c r="H241" i="14"/>
  <c r="G241" i="14"/>
  <c r="C241" i="14"/>
  <c r="D241" i="14"/>
  <c r="B241" i="14"/>
  <c r="A242" i="14" a="1"/>
  <c r="A242" i="14" s="1"/>
  <c r="A244" i="13" a="1"/>
  <c r="A244" i="13" s="1"/>
  <c r="F243" i="13"/>
  <c r="G243" i="13"/>
  <c r="E243" i="13"/>
  <c r="H243" i="13"/>
  <c r="C243" i="13"/>
  <c r="D243" i="13"/>
  <c r="B243" i="13"/>
  <c r="A245" i="13" l="1" a="1"/>
  <c r="A245" i="13" s="1"/>
  <c r="G244" i="13"/>
  <c r="E244" i="13"/>
  <c r="F244" i="13"/>
  <c r="H244" i="13"/>
  <c r="C244" i="13"/>
  <c r="D244" i="13"/>
  <c r="B244" i="13"/>
  <c r="E242" i="14"/>
  <c r="F242" i="14"/>
  <c r="H242" i="14"/>
  <c r="G242" i="14"/>
  <c r="B242" i="14"/>
  <c r="D242" i="14"/>
  <c r="C242" i="14"/>
  <c r="A243" i="14" a="1"/>
  <c r="A243" i="14" s="1"/>
  <c r="H243" i="14" l="1"/>
  <c r="G243" i="14"/>
  <c r="F243" i="14"/>
  <c r="E243" i="14"/>
  <c r="D243" i="14"/>
  <c r="C243" i="14"/>
  <c r="B243" i="14"/>
  <c r="A244" i="14" a="1"/>
  <c r="A244" i="14" s="1"/>
  <c r="A246" i="13" a="1"/>
  <c r="A246" i="13" s="1"/>
  <c r="H245" i="13"/>
  <c r="F245" i="13"/>
  <c r="G245" i="13"/>
  <c r="E245" i="13"/>
  <c r="C245" i="13"/>
  <c r="D245" i="13"/>
  <c r="B245" i="13"/>
  <c r="F244" i="14" l="1"/>
  <c r="H244" i="14"/>
  <c r="E244" i="14"/>
  <c r="G244" i="14"/>
  <c r="B244" i="14"/>
  <c r="D244" i="14"/>
  <c r="C244" i="14"/>
  <c r="A245" i="14" a="1"/>
  <c r="A245" i="14" s="1"/>
  <c r="A247" i="13" a="1"/>
  <c r="A247" i="13" s="1"/>
  <c r="E246" i="13"/>
  <c r="G246" i="13"/>
  <c r="H246" i="13"/>
  <c r="F246" i="13"/>
  <c r="C246" i="13"/>
  <c r="B246" i="13"/>
  <c r="D246" i="13"/>
  <c r="A248" i="13" l="1" a="1"/>
  <c r="A248" i="13" s="1"/>
  <c r="E247" i="13"/>
  <c r="H247" i="13"/>
  <c r="G247" i="13"/>
  <c r="F247" i="13"/>
  <c r="C247" i="13"/>
  <c r="D247" i="13"/>
  <c r="B247" i="13"/>
  <c r="H245" i="14"/>
  <c r="F245" i="14"/>
  <c r="E245" i="14"/>
  <c r="G245" i="14"/>
  <c r="C245" i="14"/>
  <c r="D245" i="14"/>
  <c r="B245" i="14"/>
  <c r="A246" i="14" a="1"/>
  <c r="A246" i="14" s="1"/>
  <c r="H246" i="14" l="1"/>
  <c r="E246" i="14"/>
  <c r="F246" i="14"/>
  <c r="G246" i="14"/>
  <c r="D246" i="14"/>
  <c r="B246" i="14"/>
  <c r="C246" i="14"/>
  <c r="A247" i="14" a="1"/>
  <c r="A247" i="14" s="1"/>
  <c r="A249" i="13" a="1"/>
  <c r="A249" i="13" s="1"/>
  <c r="G248" i="13"/>
  <c r="H248" i="13"/>
  <c r="E248" i="13"/>
  <c r="F248" i="13"/>
  <c r="C248" i="13"/>
  <c r="B248" i="13"/>
  <c r="D248" i="13"/>
  <c r="A250" i="13" l="1" a="1"/>
  <c r="A250" i="13" s="1"/>
  <c r="E249" i="13"/>
  <c r="G249" i="13"/>
  <c r="F249" i="13"/>
  <c r="H249" i="13"/>
  <c r="C249" i="13"/>
  <c r="D249" i="13"/>
  <c r="B249" i="13"/>
  <c r="E247" i="14"/>
  <c r="G247" i="14"/>
  <c r="F247" i="14"/>
  <c r="H247" i="14"/>
  <c r="D247" i="14"/>
  <c r="C247" i="14"/>
  <c r="B247" i="14"/>
  <c r="A248" i="14" a="1"/>
  <c r="A248" i="14" s="1"/>
  <c r="H248" i="14" l="1"/>
  <c r="E248" i="14"/>
  <c r="G248" i="14"/>
  <c r="F248" i="14"/>
  <c r="D248" i="14"/>
  <c r="B248" i="14"/>
  <c r="C248" i="14"/>
  <c r="A249" i="14" a="1"/>
  <c r="A249" i="14" s="1"/>
  <c r="A251" i="13" a="1"/>
  <c r="A251" i="13" s="1"/>
  <c r="F250" i="13"/>
  <c r="H250" i="13"/>
  <c r="E250" i="13"/>
  <c r="G250" i="13"/>
  <c r="C250" i="13"/>
  <c r="D250" i="13"/>
  <c r="B250" i="13"/>
  <c r="A252" i="13" l="1" a="1"/>
  <c r="A252" i="13" s="1"/>
  <c r="F251" i="13"/>
  <c r="G251" i="13"/>
  <c r="E251" i="13"/>
  <c r="H251" i="13"/>
  <c r="C251" i="13"/>
  <c r="B251" i="13"/>
  <c r="D251" i="13"/>
  <c r="E249" i="14"/>
  <c r="F249" i="14"/>
  <c r="G249" i="14"/>
  <c r="H249" i="14"/>
  <c r="D249" i="14"/>
  <c r="B249" i="14"/>
  <c r="C249" i="14"/>
  <c r="A250" i="14" a="1"/>
  <c r="A250" i="14" s="1"/>
  <c r="G250" i="14" l="1"/>
  <c r="F250" i="14"/>
  <c r="H250" i="14"/>
  <c r="E250" i="14"/>
  <c r="C250" i="14"/>
  <c r="D250" i="14"/>
  <c r="B250" i="14"/>
  <c r="A251" i="14" a="1"/>
  <c r="A251" i="14" s="1"/>
  <c r="A253" i="13" a="1"/>
  <c r="A253" i="13" s="1"/>
  <c r="F252" i="13"/>
  <c r="E252" i="13"/>
  <c r="G252" i="13"/>
  <c r="H252" i="13"/>
  <c r="C252" i="13"/>
  <c r="D252" i="13"/>
  <c r="B252" i="13"/>
  <c r="G251" i="14" l="1"/>
  <c r="F251" i="14"/>
  <c r="E251" i="14"/>
  <c r="H251" i="14"/>
  <c r="B251" i="14"/>
  <c r="D251" i="14"/>
  <c r="C251" i="14"/>
  <c r="A252" i="14" a="1"/>
  <c r="A252" i="14" s="1"/>
  <c r="A254" i="13" a="1"/>
  <c r="A254" i="13" s="1"/>
  <c r="H253" i="13"/>
  <c r="F253" i="13"/>
  <c r="E253" i="13"/>
  <c r="G253" i="13"/>
  <c r="C253" i="13"/>
  <c r="B253" i="13"/>
  <c r="D253" i="13"/>
  <c r="A255" i="13" l="1" a="1"/>
  <c r="A255" i="13" s="1"/>
  <c r="H254" i="13"/>
  <c r="B254" i="13"/>
  <c r="E254" i="13"/>
  <c r="G254" i="13"/>
  <c r="F254" i="13"/>
  <c r="D254" i="13"/>
  <c r="C254" i="13"/>
  <c r="E252" i="14"/>
  <c r="G252" i="14"/>
  <c r="F252" i="14"/>
  <c r="H252" i="14"/>
  <c r="D252" i="14"/>
  <c r="C252" i="14"/>
  <c r="B252" i="14"/>
  <c r="A253" i="14" a="1"/>
  <c r="A253" i="14" s="1"/>
  <c r="E253" i="14" l="1"/>
  <c r="F253" i="14"/>
  <c r="H253" i="14"/>
  <c r="G253" i="14"/>
  <c r="D253" i="14"/>
  <c r="C253" i="14"/>
  <c r="B253" i="14"/>
  <c r="A254" i="14" a="1"/>
  <c r="A254" i="14" s="1"/>
  <c r="A256" i="13" a="1"/>
  <c r="A256" i="13" s="1"/>
  <c r="H255" i="13"/>
  <c r="F255" i="13"/>
  <c r="C255" i="13"/>
  <c r="G255" i="13"/>
  <c r="D255" i="13"/>
  <c r="B255" i="13"/>
  <c r="E255" i="13"/>
  <c r="F254" i="14" l="1"/>
  <c r="E254" i="14"/>
  <c r="G254" i="14"/>
  <c r="H254" i="14"/>
  <c r="D254" i="14"/>
  <c r="C254" i="14"/>
  <c r="B254" i="14"/>
  <c r="A255" i="14" a="1"/>
  <c r="A255" i="14" s="1"/>
  <c r="A257" i="13" a="1"/>
  <c r="A257" i="13" s="1"/>
  <c r="E256" i="13"/>
  <c r="C256" i="13"/>
  <c r="H256" i="13"/>
  <c r="B256" i="13"/>
  <c r="F256" i="13"/>
  <c r="D256" i="13"/>
  <c r="G256" i="13"/>
  <c r="A258" i="13" l="1" a="1"/>
  <c r="A258" i="13" s="1"/>
  <c r="H257" i="13"/>
  <c r="C257" i="13"/>
  <c r="G257" i="13"/>
  <c r="F257" i="13"/>
  <c r="D257" i="13"/>
  <c r="E257" i="13"/>
  <c r="B257" i="13"/>
  <c r="G255" i="14"/>
  <c r="H255" i="14"/>
  <c r="E255" i="14"/>
  <c r="F255" i="14"/>
  <c r="C255" i="14"/>
  <c r="D255" i="14"/>
  <c r="B255" i="14"/>
  <c r="A256" i="14" a="1"/>
  <c r="A256" i="14" s="1"/>
  <c r="F256" i="14" l="1"/>
  <c r="G256" i="14"/>
  <c r="H256" i="14"/>
  <c r="E256" i="14"/>
  <c r="C256" i="14"/>
  <c r="B256" i="14"/>
  <c r="D256" i="14"/>
  <c r="A257" i="14" a="1"/>
  <c r="A257" i="14" s="1"/>
  <c r="A259" i="13" a="1"/>
  <c r="A259" i="13" s="1"/>
  <c r="B258" i="13"/>
  <c r="G258" i="13"/>
  <c r="D258" i="13"/>
  <c r="E258" i="13"/>
  <c r="F258" i="13"/>
  <c r="C258" i="13"/>
  <c r="H258" i="13"/>
  <c r="H257" i="14" l="1"/>
  <c r="E257" i="14"/>
  <c r="F257" i="14"/>
  <c r="G257" i="14"/>
  <c r="C257" i="14"/>
  <c r="D257" i="14"/>
  <c r="B257" i="14"/>
  <c r="A258" i="14" a="1"/>
  <c r="A258" i="14" s="1"/>
  <c r="A260" i="13" a="1"/>
  <c r="A260" i="13" s="1"/>
  <c r="G259" i="13"/>
  <c r="B259" i="13"/>
  <c r="H259" i="13"/>
  <c r="C259" i="13"/>
  <c r="D259" i="13"/>
  <c r="E259" i="13"/>
  <c r="F259" i="13"/>
  <c r="A261" i="13" l="1" a="1"/>
  <c r="A261" i="13" s="1"/>
  <c r="G260" i="13"/>
  <c r="C260" i="13"/>
  <c r="B260" i="13"/>
  <c r="E260" i="13"/>
  <c r="H260" i="13"/>
  <c r="D260" i="13"/>
  <c r="F260" i="13"/>
  <c r="G258" i="14"/>
  <c r="H258" i="14"/>
  <c r="F258" i="14"/>
  <c r="E258" i="14"/>
  <c r="B258" i="14"/>
  <c r="D258" i="14"/>
  <c r="C258" i="14"/>
  <c r="A259" i="14" a="1"/>
  <c r="A259" i="14" s="1"/>
  <c r="E259" i="14" l="1"/>
  <c r="G259" i="14"/>
  <c r="F259" i="14"/>
  <c r="H259" i="14"/>
  <c r="D259" i="14"/>
  <c r="B259" i="14"/>
  <c r="C259" i="14"/>
  <c r="A260" i="14" a="1"/>
  <c r="A260" i="14" s="1"/>
  <c r="A262" i="13" a="1"/>
  <c r="A262" i="13" s="1"/>
  <c r="D261" i="13"/>
  <c r="G261" i="13"/>
  <c r="C261" i="13"/>
  <c r="E261" i="13"/>
  <c r="B261" i="13"/>
  <c r="H261" i="13"/>
  <c r="F261" i="13"/>
  <c r="A263" i="13" l="1" a="1"/>
  <c r="A263" i="13" s="1"/>
  <c r="G262" i="13"/>
  <c r="D262" i="13"/>
  <c r="E262" i="13"/>
  <c r="F262" i="13"/>
  <c r="B262" i="13"/>
  <c r="H262" i="13"/>
  <c r="C262" i="13"/>
  <c r="H260" i="14"/>
  <c r="E260" i="14"/>
  <c r="F260" i="14"/>
  <c r="G260" i="14"/>
  <c r="D260" i="14"/>
  <c r="C260" i="14"/>
  <c r="B260" i="14"/>
  <c r="A261" i="14" a="1"/>
  <c r="A261" i="14" s="1"/>
  <c r="E261" i="14" l="1"/>
  <c r="F261" i="14"/>
  <c r="G261" i="14"/>
  <c r="H261" i="14"/>
  <c r="B261" i="14"/>
  <c r="C261" i="14"/>
  <c r="D261" i="14"/>
  <c r="A262" i="14" a="1"/>
  <c r="A262" i="14" s="1"/>
  <c r="A264" i="13" a="1"/>
  <c r="A264" i="13" s="1"/>
  <c r="B263" i="13"/>
  <c r="F263" i="13"/>
  <c r="D263" i="13"/>
  <c r="H263" i="13"/>
  <c r="E263" i="13"/>
  <c r="G263" i="13"/>
  <c r="C263" i="13"/>
  <c r="A265" i="13" l="1" a="1"/>
  <c r="A265" i="13" s="1"/>
  <c r="B264" i="13"/>
  <c r="H264" i="13"/>
  <c r="C264" i="13"/>
  <c r="F264" i="13"/>
  <c r="G264" i="13"/>
  <c r="E264" i="13"/>
  <c r="D264" i="13"/>
  <c r="E262" i="14"/>
  <c r="G262" i="14"/>
  <c r="F262" i="14"/>
  <c r="H262" i="14"/>
  <c r="C262" i="14"/>
  <c r="B262" i="14"/>
  <c r="D262" i="14"/>
  <c r="A263" i="14" a="1"/>
  <c r="A263" i="14" s="1"/>
  <c r="F263" i="14" l="1"/>
  <c r="H263" i="14"/>
  <c r="E263" i="14"/>
  <c r="G263" i="14"/>
  <c r="D263" i="14"/>
  <c r="B263" i="14"/>
  <c r="C263" i="14"/>
  <c r="A264" i="14" a="1"/>
  <c r="A264" i="14" s="1"/>
  <c r="A266" i="13" a="1"/>
  <c r="A266" i="13" s="1"/>
  <c r="C265" i="13"/>
  <c r="G265" i="13"/>
  <c r="D265" i="13"/>
  <c r="E265" i="13"/>
  <c r="F265" i="13"/>
  <c r="H265" i="13"/>
  <c r="B265" i="13"/>
  <c r="A267" i="13" l="1" a="1"/>
  <c r="A267" i="13" s="1"/>
  <c r="B266" i="13"/>
  <c r="G266" i="13"/>
  <c r="D266" i="13"/>
  <c r="E266" i="13"/>
  <c r="H266" i="13"/>
  <c r="F266" i="13"/>
  <c r="C266" i="13"/>
  <c r="H264" i="14"/>
  <c r="F264" i="14"/>
  <c r="G264" i="14"/>
  <c r="E264" i="14"/>
  <c r="C264" i="14"/>
  <c r="B264" i="14"/>
  <c r="D264" i="14"/>
  <c r="A265" i="14" a="1"/>
  <c r="A265" i="14" s="1"/>
  <c r="G265" i="14" l="1"/>
  <c r="H265" i="14"/>
  <c r="F265" i="14"/>
  <c r="E265" i="14"/>
  <c r="B265" i="14"/>
  <c r="D265" i="14"/>
  <c r="C265" i="14"/>
  <c r="A266" i="14" a="1"/>
  <c r="A266" i="14" s="1"/>
  <c r="A268" i="13" a="1"/>
  <c r="A268" i="13" s="1"/>
  <c r="D267" i="13"/>
  <c r="H267" i="13"/>
  <c r="B267" i="13"/>
  <c r="E267" i="13"/>
  <c r="G267" i="13"/>
  <c r="F267" i="13"/>
  <c r="C267" i="13"/>
  <c r="A269" i="13" l="1" a="1"/>
  <c r="A269" i="13" s="1"/>
  <c r="C268" i="13"/>
  <c r="H268" i="13"/>
  <c r="B268" i="13"/>
  <c r="F268" i="13"/>
  <c r="E268" i="13"/>
  <c r="G268" i="13"/>
  <c r="D268" i="13"/>
  <c r="E266" i="14"/>
  <c r="H266" i="14"/>
  <c r="G266" i="14"/>
  <c r="F266" i="14"/>
  <c r="B266" i="14"/>
  <c r="C266" i="14"/>
  <c r="D266" i="14"/>
  <c r="A267" i="14" a="1"/>
  <c r="A267" i="14" s="1"/>
  <c r="E267" i="14" l="1"/>
  <c r="G267" i="14"/>
  <c r="F267" i="14"/>
  <c r="H267" i="14"/>
  <c r="C267" i="14"/>
  <c r="D267" i="14"/>
  <c r="B267" i="14"/>
  <c r="A268" i="14" a="1"/>
  <c r="A268" i="14" s="1"/>
  <c r="A270" i="13" a="1"/>
  <c r="A270" i="13" s="1"/>
  <c r="B269" i="13"/>
  <c r="F269" i="13"/>
  <c r="C269" i="13"/>
  <c r="H269" i="13"/>
  <c r="E269" i="13"/>
  <c r="D269" i="13"/>
  <c r="G269" i="13"/>
  <c r="A271" i="13" l="1" a="1"/>
  <c r="A271" i="13" s="1"/>
  <c r="G270" i="13"/>
  <c r="E270" i="13"/>
  <c r="H270" i="13"/>
  <c r="B270" i="13"/>
  <c r="F270" i="13"/>
  <c r="C270" i="13"/>
  <c r="D270" i="13"/>
  <c r="H268" i="14"/>
  <c r="G268" i="14"/>
  <c r="E268" i="14"/>
  <c r="F268" i="14"/>
  <c r="D268" i="14"/>
  <c r="B268" i="14"/>
  <c r="C268" i="14"/>
  <c r="A269" i="14" a="1"/>
  <c r="A269" i="14" s="1"/>
  <c r="H269" i="14" l="1"/>
  <c r="E269" i="14"/>
  <c r="G269" i="14"/>
  <c r="F269" i="14"/>
  <c r="D269" i="14"/>
  <c r="C269" i="14"/>
  <c r="B269" i="14"/>
  <c r="A270" i="14" a="1"/>
  <c r="A270" i="14" s="1"/>
  <c r="A272" i="13" a="1"/>
  <c r="A272" i="13" s="1"/>
  <c r="F271" i="13"/>
  <c r="G271" i="13"/>
  <c r="B271" i="13"/>
  <c r="E271" i="13"/>
  <c r="C271" i="13"/>
  <c r="D271" i="13"/>
  <c r="H271" i="13"/>
  <c r="A273" i="13" l="1" a="1"/>
  <c r="A273" i="13" s="1"/>
  <c r="H272" i="13"/>
  <c r="F272" i="13"/>
  <c r="B272" i="13"/>
  <c r="D272" i="13"/>
  <c r="E272" i="13"/>
  <c r="C272" i="13"/>
  <c r="G272" i="13"/>
  <c r="F270" i="14"/>
  <c r="G270" i="14"/>
  <c r="H270" i="14"/>
  <c r="E270" i="14"/>
  <c r="B270" i="14"/>
  <c r="C270" i="14"/>
  <c r="D270" i="14"/>
  <c r="A271" i="14" a="1"/>
  <c r="A271" i="14" s="1"/>
  <c r="H271" i="14" l="1"/>
  <c r="F271" i="14"/>
  <c r="G271" i="14"/>
  <c r="E271" i="14"/>
  <c r="B271" i="14"/>
  <c r="C271" i="14"/>
  <c r="D271" i="14"/>
  <c r="A272" i="14" a="1"/>
  <c r="A272" i="14" s="1"/>
  <c r="A274" i="13" a="1"/>
  <c r="A274" i="13" s="1"/>
  <c r="H273" i="13"/>
  <c r="F273" i="13"/>
  <c r="G273" i="13"/>
  <c r="C273" i="13"/>
  <c r="E273" i="13"/>
  <c r="B273" i="13"/>
  <c r="D273" i="13"/>
  <c r="G272" i="14" l="1"/>
  <c r="E272" i="14"/>
  <c r="H272" i="14"/>
  <c r="F272" i="14"/>
  <c r="C272" i="14"/>
  <c r="B272" i="14"/>
  <c r="D272" i="14"/>
  <c r="A273" i="14" a="1"/>
  <c r="A273" i="14" s="1"/>
  <c r="A275" i="13" a="1"/>
  <c r="A275" i="13" s="1"/>
  <c r="G274" i="13"/>
  <c r="F274" i="13"/>
  <c r="H274" i="13"/>
  <c r="B274" i="13"/>
  <c r="C274" i="13"/>
  <c r="D274" i="13"/>
  <c r="E274" i="13"/>
  <c r="A276" i="13" l="1" a="1"/>
  <c r="A276" i="13" s="1"/>
  <c r="F275" i="13"/>
  <c r="G275" i="13"/>
  <c r="B275" i="13"/>
  <c r="D275" i="13"/>
  <c r="H275" i="13"/>
  <c r="E275" i="13"/>
  <c r="C275" i="13"/>
  <c r="F273" i="14"/>
  <c r="E273" i="14"/>
  <c r="H273" i="14"/>
  <c r="G273" i="14"/>
  <c r="B273" i="14"/>
  <c r="C273" i="14"/>
  <c r="D273" i="14"/>
  <c r="A274" i="14" a="1"/>
  <c r="A274" i="14" s="1"/>
  <c r="H274" i="14" l="1"/>
  <c r="F274" i="14"/>
  <c r="E274" i="14"/>
  <c r="G274" i="14"/>
  <c r="B274" i="14"/>
  <c r="D274" i="14"/>
  <c r="C274" i="14"/>
  <c r="A275" i="14" a="1"/>
  <c r="A275" i="14" s="1"/>
  <c r="A277" i="13" a="1"/>
  <c r="A277" i="13" s="1"/>
  <c r="G276" i="13"/>
  <c r="F276" i="13"/>
  <c r="B276" i="13"/>
  <c r="E276" i="13"/>
  <c r="D276" i="13"/>
  <c r="C276" i="13"/>
  <c r="H276" i="13"/>
  <c r="A278" i="13" l="1" a="1"/>
  <c r="A278" i="13" s="1"/>
  <c r="F277" i="13"/>
  <c r="E277" i="13"/>
  <c r="C277" i="13"/>
  <c r="B277" i="13"/>
  <c r="D277" i="13"/>
  <c r="H277" i="13"/>
  <c r="G277" i="13"/>
  <c r="E275" i="14"/>
  <c r="F275" i="14"/>
  <c r="H275" i="14"/>
  <c r="G275" i="14"/>
  <c r="C275" i="14"/>
  <c r="B275" i="14"/>
  <c r="D275" i="14"/>
  <c r="A276" i="14" a="1"/>
  <c r="A276" i="14" s="1"/>
  <c r="H276" i="14" l="1"/>
  <c r="F276" i="14"/>
  <c r="E276" i="14"/>
  <c r="G276" i="14"/>
  <c r="C276" i="14"/>
  <c r="B276" i="14"/>
  <c r="D276" i="14"/>
  <c r="A277" i="14" a="1"/>
  <c r="A277" i="14" s="1"/>
  <c r="A279" i="13" a="1"/>
  <c r="A279" i="13" s="1"/>
  <c r="H278" i="13"/>
  <c r="G278" i="13"/>
  <c r="F278" i="13"/>
  <c r="C278" i="13"/>
  <c r="B278" i="13"/>
  <c r="D278" i="13"/>
  <c r="E278" i="13"/>
  <c r="A280" i="13" l="1" a="1"/>
  <c r="A280" i="13" s="1"/>
  <c r="E279" i="13"/>
  <c r="H279" i="13"/>
  <c r="F279" i="13"/>
  <c r="D279" i="13"/>
  <c r="B279" i="13"/>
  <c r="G279" i="13"/>
  <c r="C279" i="13"/>
  <c r="F277" i="14"/>
  <c r="G277" i="14"/>
  <c r="H277" i="14"/>
  <c r="E277" i="14"/>
  <c r="B277" i="14"/>
  <c r="D277" i="14"/>
  <c r="C277" i="14"/>
  <c r="A278" i="14" a="1"/>
  <c r="A278" i="14" s="1"/>
  <c r="E278" i="14" l="1"/>
  <c r="H278" i="14"/>
  <c r="G278" i="14"/>
  <c r="F278" i="14"/>
  <c r="C278" i="14"/>
  <c r="D278" i="14"/>
  <c r="B278" i="14"/>
  <c r="A279" i="14" a="1"/>
  <c r="A279" i="14" s="1"/>
  <c r="A281" i="13" a="1"/>
  <c r="A281" i="13" s="1"/>
  <c r="H280" i="13"/>
  <c r="E280" i="13"/>
  <c r="C280" i="13"/>
  <c r="D280" i="13"/>
  <c r="F280" i="13"/>
  <c r="G280" i="13"/>
  <c r="B280" i="13"/>
  <c r="A282" i="13" l="1" a="1"/>
  <c r="A282" i="13" s="1"/>
  <c r="E281" i="13"/>
  <c r="G281" i="13"/>
  <c r="H281" i="13"/>
  <c r="D281" i="13"/>
  <c r="F281" i="13"/>
  <c r="C281" i="13"/>
  <c r="B281" i="13"/>
  <c r="E279" i="14"/>
  <c r="G279" i="14"/>
  <c r="H279" i="14"/>
  <c r="F279" i="14"/>
  <c r="C279" i="14"/>
  <c r="B279" i="14"/>
  <c r="D279" i="14"/>
  <c r="A280" i="14" a="1"/>
  <c r="A280" i="14" s="1"/>
  <c r="F280" i="14" l="1"/>
  <c r="E280" i="14"/>
  <c r="G280" i="14"/>
  <c r="H280" i="14"/>
  <c r="C280" i="14"/>
  <c r="B280" i="14"/>
  <c r="D280" i="14"/>
  <c r="A281" i="14" a="1"/>
  <c r="A281" i="14" s="1"/>
  <c r="A283" i="13" a="1"/>
  <c r="A283" i="13" s="1"/>
  <c r="E282" i="13"/>
  <c r="G282" i="13"/>
  <c r="H282" i="13"/>
  <c r="B282" i="13"/>
  <c r="D282" i="13"/>
  <c r="F282" i="13"/>
  <c r="C282" i="13"/>
  <c r="A284" i="13" l="1" a="1"/>
  <c r="A284" i="13" s="1"/>
  <c r="F283" i="13"/>
  <c r="G283" i="13"/>
  <c r="E283" i="13"/>
  <c r="B283" i="13"/>
  <c r="C283" i="13"/>
  <c r="H283" i="13"/>
  <c r="D283" i="13"/>
  <c r="E281" i="14"/>
  <c r="F281" i="14"/>
  <c r="G281" i="14"/>
  <c r="H281" i="14"/>
  <c r="C281" i="14"/>
  <c r="B281" i="14"/>
  <c r="D281" i="14"/>
  <c r="A282" i="14" a="1"/>
  <c r="A282" i="14" s="1"/>
  <c r="G282" i="14" l="1"/>
  <c r="H282" i="14"/>
  <c r="E282" i="14"/>
  <c r="F282" i="14"/>
  <c r="D282" i="14"/>
  <c r="B282" i="14"/>
  <c r="C282" i="14"/>
  <c r="A283" i="14" a="1"/>
  <c r="A283" i="14" s="1"/>
  <c r="A285" i="13" a="1"/>
  <c r="A285" i="13" s="1"/>
  <c r="G284" i="13"/>
  <c r="F284" i="13"/>
  <c r="C284" i="13"/>
  <c r="D284" i="13"/>
  <c r="E284" i="13"/>
  <c r="B284" i="13"/>
  <c r="H284" i="13"/>
  <c r="A286" i="13" l="1" a="1"/>
  <c r="A286" i="13" s="1"/>
  <c r="B285" i="13"/>
  <c r="D285" i="13"/>
  <c r="C285" i="13"/>
  <c r="H285" i="13"/>
  <c r="G285" i="13"/>
  <c r="F285" i="13"/>
  <c r="E285" i="13"/>
  <c r="G283" i="14"/>
  <c r="C283" i="14"/>
  <c r="H283" i="14"/>
  <c r="E283" i="14"/>
  <c r="D283" i="14"/>
  <c r="F283" i="14"/>
  <c r="B283" i="14"/>
  <c r="A284" i="14" a="1"/>
  <c r="A284" i="14" s="1"/>
  <c r="H284" i="14" l="1"/>
  <c r="C284" i="14"/>
  <c r="F284" i="14"/>
  <c r="D284" i="14"/>
  <c r="E284" i="14"/>
  <c r="G284" i="14"/>
  <c r="B284" i="14"/>
  <c r="A285" i="14" a="1"/>
  <c r="A285" i="14" s="1"/>
  <c r="A287" i="13" a="1"/>
  <c r="A287" i="13" s="1"/>
  <c r="D286" i="13"/>
  <c r="E286" i="13"/>
  <c r="B286" i="13"/>
  <c r="H286" i="13"/>
  <c r="F286" i="13"/>
  <c r="G286" i="13"/>
  <c r="C286" i="13"/>
  <c r="A288" i="13" l="1" a="1"/>
  <c r="A288" i="13" s="1"/>
  <c r="G287" i="13"/>
  <c r="C287" i="13"/>
  <c r="F287" i="13"/>
  <c r="E287" i="13"/>
  <c r="H287" i="13"/>
  <c r="B287" i="13"/>
  <c r="D287" i="13"/>
  <c r="G285" i="14"/>
  <c r="C285" i="14"/>
  <c r="E285" i="14"/>
  <c r="F285" i="14"/>
  <c r="D285" i="14"/>
  <c r="B285" i="14"/>
  <c r="H285" i="14"/>
  <c r="A286" i="14" a="1"/>
  <c r="A286" i="14" s="1"/>
  <c r="F286" i="14" l="1"/>
  <c r="C286" i="14"/>
  <c r="G286" i="14"/>
  <c r="H286" i="14"/>
  <c r="E286" i="14"/>
  <c r="B286" i="14"/>
  <c r="D286" i="14"/>
  <c r="A287" i="14" a="1"/>
  <c r="A287" i="14" s="1"/>
  <c r="A289" i="13" a="1"/>
  <c r="A289" i="13" s="1"/>
  <c r="G288" i="13"/>
  <c r="C288" i="13"/>
  <c r="H288" i="13"/>
  <c r="F288" i="13"/>
  <c r="E288" i="13"/>
  <c r="D288" i="13"/>
  <c r="B288" i="13"/>
  <c r="A290" i="13" l="1" a="1"/>
  <c r="A290" i="13" s="1"/>
  <c r="E289" i="13"/>
  <c r="B289" i="13"/>
  <c r="F289" i="13"/>
  <c r="G289" i="13"/>
  <c r="H289" i="13"/>
  <c r="D289" i="13"/>
  <c r="C289" i="13"/>
  <c r="H287" i="14"/>
  <c r="C287" i="14"/>
  <c r="F287" i="14"/>
  <c r="G287" i="14"/>
  <c r="B287" i="14"/>
  <c r="D287" i="14"/>
  <c r="E287" i="14"/>
  <c r="A288" i="14" a="1"/>
  <c r="A288" i="14" s="1"/>
  <c r="F288" i="14" l="1"/>
  <c r="B288" i="14"/>
  <c r="G288" i="14"/>
  <c r="E288" i="14"/>
  <c r="H288" i="14"/>
  <c r="D288" i="14"/>
  <c r="C288" i="14"/>
  <c r="A289" i="14" a="1"/>
  <c r="A289" i="14" s="1"/>
  <c r="A291" i="13" a="1"/>
  <c r="A291" i="13" s="1"/>
  <c r="E290" i="13"/>
  <c r="B290" i="13"/>
  <c r="G290" i="13"/>
  <c r="H290" i="13"/>
  <c r="F290" i="13"/>
  <c r="C290" i="13"/>
  <c r="D290" i="13"/>
  <c r="A292" i="13" l="1" a="1"/>
  <c r="A292" i="13" s="1"/>
  <c r="H291" i="13"/>
  <c r="B291" i="13"/>
  <c r="G291" i="13"/>
  <c r="F291" i="13"/>
  <c r="E291" i="13"/>
  <c r="D291" i="13"/>
  <c r="C291" i="13"/>
  <c r="E289" i="14"/>
  <c r="C289" i="14"/>
  <c r="H289" i="14"/>
  <c r="F289" i="14"/>
  <c r="G289" i="14"/>
  <c r="D289" i="14"/>
  <c r="B289" i="14"/>
  <c r="A290" i="14" a="1"/>
  <c r="A290" i="14" s="1"/>
  <c r="G290" i="14" l="1"/>
  <c r="C290" i="14"/>
  <c r="F290" i="14"/>
  <c r="E290" i="14"/>
  <c r="D290" i="14"/>
  <c r="B290" i="14"/>
  <c r="H290" i="14"/>
  <c r="A291" i="14" a="1"/>
  <c r="A291" i="14" s="1"/>
  <c r="A293" i="13" a="1"/>
  <c r="A293" i="13" s="1"/>
  <c r="H292" i="13"/>
  <c r="C292" i="13"/>
  <c r="E292" i="13"/>
  <c r="F292" i="13"/>
  <c r="B292" i="13"/>
  <c r="G292" i="13"/>
  <c r="D292" i="13"/>
  <c r="A294" i="13" l="1" a="1"/>
  <c r="A294" i="13" s="1"/>
  <c r="E293" i="13"/>
  <c r="D293" i="13"/>
  <c r="H293" i="13"/>
  <c r="G293" i="13"/>
  <c r="F293" i="13"/>
  <c r="B293" i="13"/>
  <c r="C293" i="13"/>
  <c r="H291" i="14"/>
  <c r="B291" i="14"/>
  <c r="G291" i="14"/>
  <c r="D291" i="14"/>
  <c r="C291" i="14"/>
  <c r="E291" i="14"/>
  <c r="F291" i="14"/>
  <c r="A295" i="13" l="1" a="1"/>
  <c r="A295" i="13" s="1"/>
  <c r="F294" i="13"/>
  <c r="B294" i="13"/>
  <c r="E294" i="13"/>
  <c r="G294" i="13"/>
  <c r="H294" i="13"/>
  <c r="C294" i="13"/>
  <c r="D294" i="13"/>
  <c r="A296" i="13" l="1" a="1"/>
  <c r="A296" i="13" s="1"/>
  <c r="G295" i="13"/>
  <c r="C295" i="13"/>
  <c r="H295" i="13"/>
  <c r="E295" i="13"/>
  <c r="B295" i="13"/>
  <c r="F295" i="13"/>
  <c r="D295" i="13"/>
  <c r="A297" i="13" l="1" a="1"/>
  <c r="A297" i="13" s="1"/>
  <c r="G296" i="13"/>
  <c r="B296" i="13"/>
  <c r="H296" i="13"/>
  <c r="F296" i="13"/>
  <c r="E296" i="13"/>
  <c r="C296" i="13"/>
  <c r="D296" i="13"/>
  <c r="A298" i="13" l="1" a="1"/>
  <c r="A298" i="13" s="1"/>
  <c r="F297" i="13"/>
  <c r="B297" i="13"/>
  <c r="E297" i="13"/>
  <c r="H297" i="13"/>
  <c r="G297" i="13"/>
  <c r="C297" i="13"/>
  <c r="D297" i="13"/>
  <c r="A299" i="13" l="1" a="1"/>
  <c r="A299" i="13" s="1"/>
  <c r="E298" i="13"/>
  <c r="B298" i="13"/>
  <c r="F298" i="13"/>
  <c r="G298" i="13"/>
  <c r="D298" i="13"/>
  <c r="H298" i="13"/>
  <c r="C298" i="13"/>
  <c r="A300" i="13" l="1" a="1"/>
  <c r="A300" i="13" s="1"/>
  <c r="H299" i="13"/>
  <c r="B299" i="13"/>
  <c r="F299" i="13"/>
  <c r="E299" i="13"/>
  <c r="G299" i="13"/>
  <c r="D299" i="13"/>
  <c r="C299" i="13"/>
  <c r="A301" i="13" l="1" a="1"/>
  <c r="A301" i="13" s="1"/>
  <c r="D300" i="13"/>
  <c r="H300" i="13"/>
  <c r="B300" i="13"/>
  <c r="F300" i="13"/>
  <c r="E300" i="13"/>
  <c r="C300" i="13"/>
  <c r="G300" i="13"/>
  <c r="A302" i="13" l="1" a="1"/>
  <c r="A302" i="13" s="1"/>
  <c r="B301" i="13"/>
  <c r="G301" i="13"/>
  <c r="E301" i="13"/>
  <c r="C301" i="13"/>
  <c r="F301" i="13"/>
  <c r="H301" i="13"/>
  <c r="D301" i="13"/>
  <c r="A303" i="13" l="1" a="1"/>
  <c r="A303" i="13" s="1"/>
  <c r="B302" i="13"/>
  <c r="D302" i="13"/>
  <c r="E302" i="13"/>
  <c r="G302" i="13"/>
  <c r="F302" i="13"/>
  <c r="H302" i="13"/>
  <c r="C302" i="13"/>
  <c r="A304" i="13" l="1" a="1"/>
  <c r="A304" i="13" s="1"/>
  <c r="D303" i="13"/>
  <c r="C303" i="13"/>
  <c r="G303" i="13"/>
  <c r="H303" i="13"/>
  <c r="B303" i="13"/>
  <c r="E303" i="13"/>
  <c r="F303" i="13"/>
  <c r="A305" i="13" l="1" a="1"/>
  <c r="A305" i="13" s="1"/>
  <c r="F304" i="13"/>
  <c r="C304" i="13"/>
  <c r="D304" i="13"/>
  <c r="E304" i="13"/>
  <c r="G304" i="13"/>
  <c r="H304" i="13"/>
  <c r="B304" i="13"/>
  <c r="A306" i="13" l="1" a="1"/>
  <c r="A306" i="13" s="1"/>
  <c r="B305" i="13"/>
  <c r="G305" i="13"/>
  <c r="C305" i="13"/>
  <c r="H305" i="13"/>
  <c r="D305" i="13"/>
  <c r="F305" i="13"/>
  <c r="E305" i="13"/>
  <c r="D306" i="13" l="1"/>
  <c r="F306" i="13"/>
  <c r="B306" i="13"/>
  <c r="G306" i="13"/>
  <c r="E306" i="13"/>
  <c r="C306" i="13"/>
  <c r="H306" i="13"/>
  <c r="A307" i="13" a="1"/>
  <c r="A307" i="13" s="1"/>
  <c r="H307" i="13" l="1"/>
  <c r="C307" i="13"/>
  <c r="G307" i="13"/>
  <c r="E307" i="13"/>
  <c r="D307" i="13"/>
  <c r="B307" i="13"/>
  <c r="F307" i="13"/>
  <c r="A308" i="13" a="1"/>
  <c r="A308" i="13" s="1"/>
  <c r="F308" i="13" l="1"/>
  <c r="C308" i="13"/>
  <c r="H308" i="13"/>
  <c r="B308" i="13"/>
  <c r="D308" i="13"/>
  <c r="G308" i="13"/>
  <c r="E308" i="13"/>
  <c r="A309" i="13" a="1"/>
  <c r="A309" i="13" s="1"/>
  <c r="C309" i="13" l="1"/>
  <c r="D309" i="13"/>
  <c r="H309" i="13"/>
  <c r="F309" i="13"/>
  <c r="E309" i="13"/>
  <c r="B309" i="13"/>
  <c r="G309" i="13"/>
  <c r="A310" i="13" a="1"/>
  <c r="A310" i="13" s="1"/>
  <c r="H310" i="13" l="1"/>
  <c r="F310" i="13"/>
  <c r="E310" i="13"/>
  <c r="D310" i="13"/>
  <c r="B310" i="13"/>
  <c r="G310" i="13"/>
  <c r="C310" i="13"/>
  <c r="A311" i="13" a="1"/>
  <c r="A311" i="13" s="1"/>
  <c r="E311" i="13" l="1"/>
  <c r="H311" i="13"/>
  <c r="F311" i="13"/>
  <c r="D311" i="13"/>
  <c r="B311" i="13"/>
  <c r="C311" i="13"/>
  <c r="G311" i="13"/>
  <c r="A312" i="13" a="1"/>
  <c r="A312" i="13" s="1"/>
  <c r="G312" i="13" l="1"/>
  <c r="D312" i="13"/>
  <c r="E312" i="13"/>
  <c r="H312" i="13"/>
  <c r="F312" i="13"/>
  <c r="B312" i="13"/>
  <c r="C312" i="13"/>
  <c r="A313" i="13" a="1"/>
  <c r="A313" i="13" s="1"/>
  <c r="C313" i="13" l="1"/>
  <c r="G313" i="13"/>
  <c r="D313" i="13"/>
  <c r="E313" i="13"/>
  <c r="H313" i="13"/>
  <c r="F313" i="13"/>
  <c r="B313" i="13"/>
  <c r="A314" i="13" a="1"/>
  <c r="A314" i="13" s="1"/>
  <c r="H314" i="13" l="1"/>
  <c r="G314" i="13"/>
  <c r="C314" i="13"/>
  <c r="E314" i="13"/>
  <c r="F314" i="13"/>
  <c r="B314" i="13"/>
  <c r="D314" i="13"/>
  <c r="A315" i="13" a="1"/>
  <c r="A315" i="13" s="1"/>
  <c r="B315" i="13" l="1"/>
  <c r="G315" i="13"/>
  <c r="E315" i="13"/>
  <c r="F315" i="13"/>
  <c r="C315" i="13"/>
  <c r="D315" i="13"/>
  <c r="H315" i="13"/>
  <c r="A316" i="13" a="1"/>
  <c r="A316" i="13" s="1"/>
  <c r="B316" i="13" l="1"/>
  <c r="G316" i="13"/>
  <c r="E316" i="13"/>
  <c r="H316" i="13"/>
  <c r="F316" i="13"/>
  <c r="D316" i="13"/>
  <c r="C316" i="13"/>
  <c r="A317" i="13" a="1"/>
  <c r="A317" i="13" s="1"/>
  <c r="F317" i="13" l="1"/>
  <c r="E317" i="13"/>
  <c r="B317" i="13"/>
  <c r="C317" i="13"/>
  <c r="D317" i="13"/>
  <c r="H317" i="13"/>
  <c r="G317" i="13"/>
  <c r="A318" i="13" a="1"/>
  <c r="A318" i="13" s="1"/>
  <c r="B318" i="13" l="1"/>
  <c r="E318" i="13"/>
  <c r="C318" i="13"/>
  <c r="H318" i="13"/>
  <c r="D318" i="13"/>
  <c r="G318" i="13"/>
  <c r="F318" i="13"/>
  <c r="A319" i="13" a="1"/>
  <c r="A319" i="13" s="1"/>
  <c r="G319" i="13" l="1"/>
  <c r="C319" i="13"/>
  <c r="D319" i="13"/>
  <c r="E319" i="13"/>
  <c r="F319" i="13"/>
  <c r="B319" i="13"/>
  <c r="H319" i="13"/>
  <c r="A327" i="13" l="1" a="1"/>
  <c r="A327" i="13" s="1"/>
  <c r="D327" i="13" l="1"/>
  <c r="B327" i="13"/>
  <c r="C327" i="13"/>
  <c r="H327" i="13"/>
  <c r="E327" i="13"/>
  <c r="F327" i="13"/>
  <c r="G327" i="13"/>
  <c r="A328" i="13" a="1"/>
  <c r="A328" i="13" s="1"/>
  <c r="D328" i="13" l="1"/>
  <c r="B328" i="13"/>
  <c r="C328" i="13"/>
  <c r="G328" i="13"/>
  <c r="E328" i="13"/>
  <c r="H328" i="13"/>
  <c r="F328" i="13"/>
  <c r="A329" i="13" a="1"/>
  <c r="A329" i="13" s="1"/>
  <c r="B329" i="13" l="1"/>
  <c r="D329" i="13"/>
  <c r="C329" i="13"/>
  <c r="F329" i="13"/>
  <c r="H329" i="13"/>
  <c r="G329" i="13"/>
  <c r="E329" i="13"/>
  <c r="A330" i="13" a="1"/>
  <c r="A330" i="13" s="1"/>
  <c r="D330" i="13" l="1"/>
  <c r="B330" i="13"/>
  <c r="C330" i="13"/>
  <c r="F330" i="13"/>
  <c r="H330" i="13"/>
  <c r="G330" i="13"/>
  <c r="E330" i="13"/>
</calcChain>
</file>

<file path=xl/sharedStrings.xml><?xml version="1.0" encoding="utf-8"?>
<sst xmlns="http://schemas.openxmlformats.org/spreadsheetml/2006/main" count="4096" uniqueCount="1491">
  <si>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</si>
  <si>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</si>
  <si>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</si>
  <si>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</si>
  <si>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</si>
  <si>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</si>
  <si>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</si>
  <si>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</si>
  <si>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</si>
  <si>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</si>
  <si>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</si>
  <si>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</si>
  <si>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</si>
  <si>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</si>
  <si>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</si>
  <si>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</si>
  <si>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</si>
  <si>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</si>
  <si>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</si>
  <si>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</si>
  <si>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</si>
  <si>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</si>
  <si>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</si>
  <si>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</si>
  <si>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</si>
  <si>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</si>
  <si>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</si>
  <si>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</si>
  <si>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</si>
  <si>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</si>
  <si>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</si>
  <si>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</si>
  <si>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</si>
  <si>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</si>
  <si>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</si>
  <si>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</si>
  <si>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</si>
  <si>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</si>
  <si>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</si>
  <si>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</si>
  <si>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</si>
  <si>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</si>
  <si>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</si>
  <si>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</si>
  <si>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</si>
  <si>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</si>
  <si>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</si>
  <si>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</si>
  <si>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</si>
  <si>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</si>
  <si>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</si>
  <si>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</si>
  <si>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</si>
  <si>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</si>
  <si>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</si>
  <si>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</si>
  <si>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</si>
  <si>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</si>
  <si>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</si>
  <si>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</si>
  <si>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</si>
  <si>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</si>
  <si>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</si>
  <si>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</si>
  <si>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</si>
  <si>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</si>
  <si>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</si>
  <si>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</si>
  <si>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</si>
  <si>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</si>
  <si>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</si>
  <si>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</si>
  <si>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</si>
  <si>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</si>
  <si>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</si>
  <si>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</si>
  <si>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</si>
  <si>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</si>
  <si>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</si>
  <si>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</si>
  <si>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</si>
  <si>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</si>
  <si>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</si>
  <si>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</si>
  <si>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</si>
  <si>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</si>
  <si>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</si>
  <si>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</si>
  <si>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</si>
  <si>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</si>
  <si>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</si>
  <si>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</si>
  <si>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</si>
  <si>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</si>
  <si>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</si>
  <si>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</si>
  <si>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</si>
  <si>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</si>
  <si>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</si>
  <si>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</si>
  <si>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</si>
  <si>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</si>
  <si>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</si>
  <si>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</si>
  <si>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</si>
  <si>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</si>
  <si>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</si>
  <si>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</si>
  <si>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</si>
  <si>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</si>
  <si>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</si>
  <si>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</si>
  <si>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</si>
  <si>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</si>
  <si>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</si>
  <si>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</si>
  <si>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</si>
  <si>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</si>
  <si>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</si>
  <si>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</si>
  <si>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</si>
  <si>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</si>
  <si>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</si>
  <si>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</si>
  <si>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</si>
  <si>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</si>
  <si>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</si>
  <si>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</si>
  <si>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</si>
  <si>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</si>
  <si>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</si>
  <si>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</si>
  <si>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</si>
  <si>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</si>
  <si>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</si>
  <si>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</si>
  <si>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</si>
  <si>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</si>
  <si>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</si>
  <si>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</si>
  <si>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</si>
  <si>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</si>
  <si>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</si>
  <si>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</si>
  <si>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</si>
  <si>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</si>
  <si>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</si>
  <si>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</si>
  <si>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</si>
  <si>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</si>
  <si>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</si>
  <si>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</si>
  <si>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</si>
  <si>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</si>
  <si>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</si>
  <si>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</si>
  <si>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</si>
  <si>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</si>
  <si>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</si>
  <si>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</si>
  <si>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</si>
  <si>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</si>
  <si>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</si>
  <si>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</si>
  <si>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</si>
  <si>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</si>
  <si>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</si>
  <si>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</si>
  <si>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</si>
  <si>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</si>
  <si>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</si>
  <si>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</si>
  <si>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</si>
  <si>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</si>
  <si>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</si>
  <si>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</si>
  <si>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</si>
  <si>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</si>
  <si>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</si>
  <si>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</si>
  <si>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</si>
  <si>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</si>
  <si>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</si>
  <si>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</si>
  <si>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</si>
  <si>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</si>
  <si>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</si>
  <si>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</si>
  <si>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</si>
  <si>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</si>
  <si>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</si>
  <si>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</si>
  <si>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</si>
  <si>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</si>
  <si>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</si>
  <si>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</si>
  <si>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</si>
  <si>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</si>
  <si>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</si>
  <si>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</si>
  <si>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</si>
  <si>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</si>
  <si>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</si>
  <si>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</si>
  <si>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</si>
  <si>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</si>
  <si>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</si>
  <si>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</si>
  <si>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</si>
  <si>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</si>
  <si>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</si>
  <si>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</si>
  <si>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</si>
  <si>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</si>
  <si>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</si>
  <si>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</si>
  <si>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</si>
  <si>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</si>
  <si>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</si>
  <si>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</si>
  <si>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</si>
  <si>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</si>
  <si>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</si>
  <si>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</si>
  <si>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</si>
  <si>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</si>
  <si>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</si>
  <si>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</si>
  <si>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</si>
  <si>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</si>
  <si>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</si>
  <si>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</si>
  <si>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</si>
  <si>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</si>
  <si>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</si>
  <si>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</si>
  <si>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</si>
  <si>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</si>
  <si>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</si>
  <si>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</si>
  <si>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</si>
  <si>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</si>
  <si>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</si>
  <si>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</si>
  <si>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</si>
  <si>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</si>
  <si>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</si>
  <si>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</si>
  <si>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</si>
  <si>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</si>
  <si>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</si>
  <si>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</si>
  <si>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</si>
  <si>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</si>
  <si>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</si>
  <si>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</si>
  <si>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</si>
  <si>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</si>
  <si>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</si>
  <si>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</si>
  <si>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</si>
  <si>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</si>
  <si>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</si>
  <si>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</si>
  <si>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</si>
  <si>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</si>
  <si>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</si>
  <si>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</si>
  <si>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</si>
  <si>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</si>
  <si>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</si>
  <si>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</si>
  <si>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</si>
  <si>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</si>
  <si>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</si>
  <si>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</si>
  <si>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</si>
  <si>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</si>
  <si>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</si>
  <si>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</si>
  <si>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</si>
  <si>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</si>
  <si>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</si>
  <si>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</si>
  <si>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</si>
  <si>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</si>
  <si>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</si>
  <si>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</si>
  <si>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</si>
  <si>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</si>
  <si>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</si>
  <si>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</si>
  <si>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</si>
  <si>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</si>
  <si>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</si>
  <si>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</si>
  <si>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</si>
  <si>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</si>
  <si>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</si>
  <si>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</si>
  <si>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</si>
  <si>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</si>
  <si>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</si>
  <si>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</si>
  <si>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</si>
  <si>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</si>
  <si>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</si>
  <si>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</si>
  <si>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</si>
  <si>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</si>
  <si>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</si>
  <si>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</si>
  <si>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</si>
  <si>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</si>
  <si>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</si>
  <si>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</si>
  <si>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</si>
  <si>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</si>
  <si>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</si>
  <si>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</si>
  <si>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</si>
  <si>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</si>
  <si>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</si>
  <si>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</si>
  <si>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</si>
  <si>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</si>
  <si>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</si>
  <si>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</si>
  <si>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</si>
  <si>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</si>
  <si>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</si>
  <si>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</si>
  <si>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</si>
  <si>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</si>
  <si>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</si>
  <si>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</si>
  <si>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</si>
  <si>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</si>
  <si>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</si>
  <si>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</si>
  <si>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</si>
  <si>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</si>
  <si>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</si>
  <si>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</si>
  <si>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</si>
  <si>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</si>
  <si>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</si>
  <si>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</si>
  <si>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</si>
  <si>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</si>
  <si>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</si>
  <si>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</si>
  <si>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</si>
  <si>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</si>
  <si>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</si>
  <si>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</si>
  <si>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</si>
  <si>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</si>
  <si>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</si>
  <si>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</si>
  <si>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</si>
  <si>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</si>
  <si>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</si>
  <si>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</si>
  <si>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</si>
  <si>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</si>
  <si>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</si>
  <si>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</si>
  <si>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</si>
  <si>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</si>
  <si>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</si>
  <si>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</si>
  <si>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</si>
  <si>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</si>
  <si>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</si>
  <si>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</si>
  <si>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</si>
  <si>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</si>
  <si>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</si>
  <si>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</si>
  <si>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</si>
  <si>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</si>
  <si>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</si>
  <si>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</si>
  <si>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</si>
  <si>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</si>
  <si>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</si>
  <si>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</si>
  <si>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</si>
  <si>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</si>
  <si>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</si>
  <si>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</si>
  <si>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</si>
  <si>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</si>
  <si>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</si>
  <si>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</si>
  <si>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</si>
  <si>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</si>
  <si>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</si>
  <si>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</si>
  <si>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</si>
  <si>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</si>
  <si>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</si>
  <si>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</si>
  <si>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</si>
  <si>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</si>
  <si>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</si>
  <si>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</si>
  <si>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</si>
  <si>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</si>
  <si>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</si>
  <si>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</si>
  <si>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</si>
  <si>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</si>
  <si>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</si>
  <si>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</si>
  <si>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</si>
  <si>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</si>
  <si>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</si>
  <si>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</si>
  <si>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</si>
  <si>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</si>
  <si>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</si>
  <si>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</si>
  <si>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</si>
  <si>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</si>
  <si>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</si>
  <si>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</si>
  <si>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</si>
  <si>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</si>
  <si>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</si>
  <si>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</si>
  <si>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</si>
  <si>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</si>
  <si>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</si>
  <si>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</si>
  <si>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</si>
  <si>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</si>
  <si>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</si>
  <si>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</si>
  <si>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</si>
  <si>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</si>
  <si>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</si>
  <si>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</si>
  <si>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</si>
  <si>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</si>
  <si>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</si>
  <si>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</si>
  <si>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</si>
  <si>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</si>
  <si>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</si>
  <si>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</si>
  <si>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</si>
  <si>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</si>
  <si>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</si>
  <si>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</si>
  <si>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</si>
  <si>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</si>
  <si>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</si>
  <si>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</si>
  <si>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</si>
  <si>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</si>
  <si>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</si>
  <si>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</si>
  <si>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</si>
  <si>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</si>
  <si>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</si>
  <si>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</si>
  <si>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</si>
  <si>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</si>
  <si>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</si>
  <si>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</si>
  <si>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</si>
  <si>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</si>
  <si>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</si>
  <si>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</si>
  <si>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</si>
  <si>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</si>
  <si>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</si>
  <si>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</si>
  <si>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</si>
  <si>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</si>
  <si>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</si>
  <si>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</si>
  <si>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</si>
  <si>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</si>
  <si>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</si>
  <si>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</si>
  <si>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</si>
  <si>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</si>
  <si>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</si>
  <si>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</si>
  <si>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</si>
  <si>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</si>
  <si>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</si>
  <si>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</si>
  <si>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</si>
  <si>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</si>
  <si>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</si>
  <si>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</si>
  <si>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</si>
  <si>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</si>
  <si>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</si>
  <si>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</si>
  <si>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</si>
  <si>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</si>
  <si>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</si>
  <si>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</si>
  <si>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</si>
  <si>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</si>
  <si>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</si>
  <si>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</si>
  <si>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</si>
  <si>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</si>
  <si>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</si>
  <si>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</si>
  <si>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</si>
  <si>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</si>
  <si>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</si>
  <si>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</si>
  <si>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</si>
  <si>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</si>
  <si>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</si>
  <si>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</si>
  <si>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</si>
  <si>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</si>
  <si>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</si>
  <si>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</si>
  <si>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</si>
  <si>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</si>
  <si>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</si>
  <si>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</si>
  <si>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</si>
  <si>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</si>
  <si>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</si>
  <si>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</si>
  <si>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</si>
  <si>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</si>
  <si>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</si>
  <si>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</si>
  <si>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</si>
  <si>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</si>
  <si>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</si>
  <si>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</si>
  <si>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</si>
  <si>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</si>
  <si>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</si>
  <si>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</si>
  <si>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</si>
  <si>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</si>
  <si>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</si>
  <si>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</si>
  <si>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</si>
  <si>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</si>
  <si>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</si>
  <si>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</si>
  <si>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</si>
  <si>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</si>
  <si>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</si>
  <si>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</si>
  <si>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</si>
  <si>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</si>
  <si>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</si>
  <si>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</si>
  <si>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</si>
  <si>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</si>
  <si>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</si>
  <si>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</si>
  <si>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</si>
  <si>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</si>
  <si>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</si>
  <si>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</si>
  <si>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</si>
  <si>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</si>
  <si>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</si>
  <si>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</si>
  <si>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</si>
  <si>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</si>
  <si>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</si>
  <si>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</si>
  <si>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</si>
  <si>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</si>
  <si>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</si>
  <si>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</si>
  <si>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</si>
  <si>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</si>
  <si>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</si>
  <si>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</si>
  <si>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</si>
  <si>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</si>
  <si>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</si>
  <si>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</si>
  <si>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</si>
  <si>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</si>
  <si>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</si>
  <si>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</si>
  <si>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</si>
  <si>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</si>
  <si>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</si>
  <si>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</si>
  <si>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</si>
  <si>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</si>
  <si>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</si>
  <si>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</si>
  <si>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</si>
  <si>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</si>
  <si>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</si>
  <si>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</si>
  <si>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</si>
  <si>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</si>
  <si>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</si>
  <si>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</si>
  <si>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</si>
  <si>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</si>
  <si>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</si>
  <si>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</si>
  <si>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</si>
  <si>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</si>
  <si>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</si>
  <si>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</si>
  <si>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</si>
  <si>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</si>
  <si>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</si>
  <si>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</si>
  <si>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</si>
  <si>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</si>
  <si>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</si>
  <si>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</si>
  <si>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</si>
  <si>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</si>
  <si>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</si>
  <si>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</si>
  <si>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</si>
  <si>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</si>
  <si>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</si>
  <si>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</si>
  <si>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</si>
  <si>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</si>
  <si>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</si>
  <si>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</si>
  <si>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</si>
  <si>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</si>
  <si>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</si>
  <si>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</si>
  <si>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</si>
  <si>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</si>
  <si>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</si>
  <si>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</si>
  <si>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</si>
  <si>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</si>
  <si>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</si>
  <si>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</si>
  <si>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</si>
  <si>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</si>
  <si>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</si>
  <si>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</si>
  <si>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</si>
  <si>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</si>
  <si>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</si>
  <si>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</si>
  <si>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</si>
  <si>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</si>
  <si>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</si>
  <si>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</si>
  <si>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</si>
  <si>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</si>
  <si>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</si>
  <si>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</si>
  <si>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</si>
  <si>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</si>
  <si>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</si>
  <si>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</si>
  <si>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</si>
  <si>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</si>
  <si>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</si>
  <si>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</si>
  <si>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</si>
  <si>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</si>
  <si>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</si>
  <si>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</si>
  <si>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</si>
  <si>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</si>
  <si>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</si>
  <si>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</si>
  <si>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</si>
  <si>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</si>
  <si>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</si>
  <si>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</si>
  <si>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</si>
  <si>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</si>
  <si>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</si>
  <si>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</si>
  <si>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</si>
  <si>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</si>
  <si>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</si>
  <si>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</si>
  <si>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</si>
  <si>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</si>
  <si>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</si>
  <si>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</si>
  <si>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</si>
  <si>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</si>
  <si>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</si>
  <si>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</si>
  <si>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</si>
  <si>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</si>
  <si>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</si>
  <si>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</si>
  <si>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</si>
  <si>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</si>
  <si>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</si>
  <si>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</si>
  <si>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</si>
  <si>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</si>
  <si>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</si>
  <si>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</si>
  <si>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</si>
  <si>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</si>
  <si>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</si>
  <si>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</si>
  <si>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</si>
  <si>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</si>
  <si>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</si>
  <si>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</si>
  <si>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</si>
  <si>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</si>
  <si>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</si>
  <si>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</si>
  <si>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</si>
  <si>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</si>
  <si>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</si>
  <si>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</si>
  <si>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</si>
  <si>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</si>
  <si>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</si>
  <si>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</si>
  <si>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</si>
  <si>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</si>
  <si>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</si>
  <si>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</si>
  <si>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</si>
  <si>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</si>
  <si>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</si>
  <si>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</si>
  <si>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</si>
  <si>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</si>
  <si>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</si>
  <si>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</si>
  <si>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</si>
  <si>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</si>
  <si>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</si>
  <si>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</si>
  <si>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</si>
  <si>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</si>
  <si>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</si>
  <si>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</si>
  <si>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</si>
  <si>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</si>
  <si>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</si>
  <si>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</si>
  <si>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</si>
  <si>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</si>
  <si>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</si>
  <si>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</si>
  <si>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</si>
  <si>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</si>
  <si>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</si>
  <si>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</si>
  <si>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
  </si>
  <si>
    <t>1, 2 or 0</t>
  </si>
  <si>
    <t>3 to 8 or 0</t>
  </si>
  <si>
    <t>2026/27</t>
  </si>
  <si>
    <t>1 April 2026</t>
  </si>
  <si>
    <t>LLFC/DUoS Tariff Id</t>
  </si>
  <si>
    <t>Open LLFCs/DUoS Tariff Id</t>
  </si>
  <si>
    <t>Closed LLFCs/DUoS Tariff Id</t>
  </si>
  <si>
    <t>New Export 39</t>
  </si>
  <si>
    <t>Stowey Road PV</t>
  </si>
  <si>
    <t>New Import 42</t>
  </si>
  <si>
    <t>New Export 42</t>
  </si>
  <si>
    <t>Tolvaddon PV ESS EV 33kV</t>
  </si>
  <si>
    <t>New Import 43</t>
  </si>
  <si>
    <t>New Export 43</t>
  </si>
  <si>
    <t>Trenoweth Farm PV</t>
  </si>
  <si>
    <t>New Import 44</t>
  </si>
  <si>
    <t>New Export 44</t>
  </si>
  <si>
    <t>Warne Road</t>
  </si>
  <si>
    <t>New Import 45</t>
  </si>
  <si>
    <t>New Export 45</t>
  </si>
  <si>
    <t>Watchet ESS 33kV</t>
  </si>
  <si>
    <t>New Import 46</t>
  </si>
  <si>
    <t>New Export 46</t>
  </si>
  <si>
    <t>Welton Hill</t>
  </si>
  <si>
    <t>New Import 47</t>
  </si>
  <si>
    <t>New Export 47</t>
  </si>
  <si>
    <t>Wyndham Estate PV ESS 33kV</t>
  </si>
  <si>
    <t>New Import 48</t>
  </si>
  <si>
    <t>New Export 48</t>
  </si>
  <si>
    <t>Yanel PV 132kV</t>
  </si>
  <si>
    <t>DOCC3_MAIN1</t>
  </si>
  <si>
    <t>FILT1_MAIN1</t>
  </si>
  <si>
    <t>BRIB5</t>
  </si>
  <si>
    <t>CLOG3_MAIN1</t>
  </si>
  <si>
    <t>RYDO3_MAIN1</t>
  </si>
  <si>
    <t>WCAR3_MAIN1</t>
  </si>
  <si>
    <t>WATB3_MAIN1</t>
  </si>
  <si>
    <t>VIRI3_MAIN1</t>
  </si>
  <si>
    <t>FIDO3_MAIN1</t>
  </si>
  <si>
    <t>HLMR3_MAIN1</t>
  </si>
  <si>
    <t>ALDW3_MAIN1</t>
  </si>
  <si>
    <t>SNRG1_MAIN1</t>
  </si>
  <si>
    <t>CDHR1</t>
  </si>
  <si>
    <t>FDNS1</t>
  </si>
  <si>
    <t>PDWL1</t>
  </si>
  <si>
    <t>NIRO3_MAIN1</t>
  </si>
  <si>
    <t>CNWF1</t>
  </si>
  <si>
    <t>OTPV3_MAIN1</t>
  </si>
  <si>
    <t>PRPT1</t>
  </si>
  <si>
    <t>VTNG3_MAIN1</t>
  </si>
  <si>
    <t>TRNW1</t>
  </si>
  <si>
    <t>CHPA3_#1M0</t>
  </si>
  <si>
    <t>TPCS3_MAIN1</t>
  </si>
  <si>
    <t>BWRH3_MAIN1</t>
  </si>
  <si>
    <t>PRDN1_MAIN1</t>
  </si>
  <si>
    <t>STWY1_GT1</t>
  </si>
  <si>
    <t>IMRA3_MAIN1</t>
  </si>
  <si>
    <t>PYWP3_MAIN1</t>
  </si>
  <si>
    <t>GSPC3_MAIN1</t>
  </si>
  <si>
    <t>ASFM3_MAIN1</t>
  </si>
  <si>
    <t>MKBY3_MAIN1</t>
  </si>
  <si>
    <t>HRWN1_MAIN1</t>
  </si>
  <si>
    <t>HEMY5G</t>
  </si>
  <si>
    <t>ISLE5G</t>
  </si>
  <si>
    <t>PARH5G</t>
  </si>
  <si>
    <t>HBBP5G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</si>
  <si>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</si>
  <si>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</si>
  <si>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</si>
  <si>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</si>
  <si>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</si>
  <si>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</si>
  <si>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</si>
  <si>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</si>
  <si>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</si>
  <si>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</si>
  <si>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</si>
  <si>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</si>
  <si>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</si>
  <si>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</si>
  <si>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</si>
  <si>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</si>
  <si>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</si>
  <si>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</si>
  <si>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</si>
  <si>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</si>
  <si>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</si>
  <si>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</si>
  <si>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</si>
  <si>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</si>
  <si>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</si>
  <si>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</si>
  <si>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</si>
  <si>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</si>
  <si>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</si>
  <si>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</si>
  <si>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</si>
  <si>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</si>
  <si>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</si>
  <si>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</si>
  <si>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</si>
  <si>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</si>
  <si>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</si>
  <si>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</si>
  <si>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</si>
  <si>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</si>
  <si>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</si>
  <si>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</si>
  <si>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</si>
  <si>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</si>
  <si>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</si>
  <si>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</si>
  <si>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</si>
  <si>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</si>
  <si>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</si>
  <si>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</si>
  <si>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</si>
  <si>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</si>
  <si>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</si>
  <si>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</si>
  <si>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</si>
  <si>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</si>
  <si>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</si>
  <si>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</si>
  <si>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</si>
  <si>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</si>
  <si>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</si>
  <si>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</si>
  <si>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</si>
  <si>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</si>
  <si>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</si>
  <si>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</si>
  <si>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</si>
  <si>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</si>
  <si>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</si>
  <si>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</si>
  <si>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</si>
  <si>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</si>
  <si>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</si>
  <si>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BVRG3_MAIN1</t>
  </si>
  <si>
    <t>WSHC3_MAIN1</t>
  </si>
  <si>
    <t>SANB3_MAIN1</t>
  </si>
  <si>
    <t>MAHE3_MAIN1</t>
  </si>
  <si>
    <t>AVOB3_MAIN1</t>
  </si>
  <si>
    <t>CATY1_MAIN1</t>
  </si>
  <si>
    <t>BRFM3_MAIN1</t>
  </si>
  <si>
    <t>HUNT3_MAIN1</t>
  </si>
  <si>
    <t>SPAH3_MAIN1</t>
  </si>
  <si>
    <t>BEDO3_MAIN1</t>
  </si>
  <si>
    <t>STDA3_MAIN1</t>
  </si>
  <si>
    <t>MENR3_MAIN1</t>
  </si>
  <si>
    <t>HHWK3_MAIN1</t>
  </si>
  <si>
    <t>HWGV3_MAIN1</t>
  </si>
  <si>
    <t>TOAK1_MAIN1</t>
  </si>
  <si>
    <t>TOLV3_MAIN1</t>
  </si>
  <si>
    <t>YANL1_&amp;110</t>
  </si>
  <si>
    <t>BARH3_MAIN1</t>
  </si>
  <si>
    <t>HWAV3_MAIN1</t>
  </si>
  <si>
    <t>WELH1_MAIN1</t>
  </si>
  <si>
    <t>SERC1_&amp;110</t>
  </si>
  <si>
    <t>CREK3_MAIN1</t>
  </si>
  <si>
    <t>NELF3_MAIN1</t>
  </si>
  <si>
    <t>CULP3_MAIN1</t>
  </si>
  <si>
    <t>FDRB3_MAIN1</t>
  </si>
  <si>
    <t>HALL3_MAIN1</t>
  </si>
  <si>
    <t>WRNR3_MAIN1</t>
  </si>
  <si>
    <t>HORL3_MAIN1</t>
  </si>
  <si>
    <t>DEPF1_MAIN1</t>
  </si>
  <si>
    <t>PREF3_MAIN1</t>
  </si>
  <si>
    <t>EXGN1_MAIN1</t>
  </si>
  <si>
    <t>EASR3_MAIN1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</si>
  <si>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</si>
  <si>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</si>
  <si>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</si>
  <si>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</si>
  <si>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</si>
  <si>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</si>
  <si>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</si>
  <si>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</si>
  <si>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</si>
  <si>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</si>
  <si>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</si>
  <si>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</si>
  <si>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</si>
  <si>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</si>
  <si>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</si>
  <si>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</si>
  <si>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</si>
  <si>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</si>
  <si>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</si>
  <si>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</si>
  <si>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</si>
  <si>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</si>
  <si>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</si>
  <si>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</si>
  <si>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</si>
  <si>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</si>
  <si>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</si>
  <si>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</si>
  <si>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</si>
  <si>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</si>
  <si>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</si>
  <si>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</si>
  <si>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</si>
  <si>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</si>
  <si>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</si>
  <si>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</si>
  <si>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</si>
  <si>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</si>
  <si>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</si>
  <si>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</si>
  <si>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</si>
  <si>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</si>
  <si>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</si>
  <si>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</si>
  <si>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</si>
  <si>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</si>
  <si>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</si>
  <si>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</si>
  <si>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</si>
  <si>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</si>
  <si>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</si>
  <si>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</si>
  <si>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</si>
  <si>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</si>
  <si>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</si>
  <si>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</si>
  <si>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</si>
  <si>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</si>
  <si>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</si>
  <si>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PARB3_MAIN1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</si>
  <si>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</si>
  <si>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</si>
  <si>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</si>
  <si>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</si>
  <si>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</si>
  <si>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</si>
  <si>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</si>
  <si>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</si>
  <si>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</si>
  <si>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</si>
  <si>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</si>
  <si>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</si>
  <si>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</si>
  <si>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</si>
  <si>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</si>
  <si>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</si>
  <si>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</si>
  <si>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</si>
  <si>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</si>
  <si>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</si>
  <si>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</si>
  <si>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</si>
  <si>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</si>
  <si>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</si>
  <si>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</si>
  <si>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</si>
  <si>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</si>
  <si>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</si>
  <si>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</si>
  <si>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</si>
  <si>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</si>
  <si>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</si>
  <si>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</si>
  <si>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</si>
  <si>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</si>
  <si>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</si>
  <si>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</si>
  <si>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</si>
  <si>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</si>
  <si>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</si>
  <si>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</si>
  <si>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</si>
  <si>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</si>
  <si>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</si>
  <si>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</si>
  <si>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</si>
  <si>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</si>
  <si>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</si>
  <si>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</si>
  <si>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</si>
  <si>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</si>
  <si>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</si>
  <si>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</si>
  <si>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</si>
  <si>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</si>
  <si>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</si>
  <si>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</si>
  <si>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</si>
  <si>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</si>
  <si>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</si>
  <si>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</si>
  <si>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</si>
  <si>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</si>
  <si>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</si>
  <si>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</si>
  <si>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</si>
  <si>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</si>
  <si>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</si>
  <si>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</si>
  <si>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</si>
  <si>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</si>
  <si>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</si>
  <si>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</si>
  <si>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</si>
  <si>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</si>
  <si>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</si>
  <si>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</si>
  <si>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</si>
  <si>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</si>
  <si>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</si>
  <si>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</si>
  <si>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</si>
  <si>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</si>
  <si>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</si>
  <si>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</si>
  <si>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</si>
  <si>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</si>
  <si>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</si>
  <si>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</si>
  <si>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</si>
  <si>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</si>
  <si>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</si>
  <si>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</si>
  <si>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</si>
  <si>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</si>
  <si>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</si>
  <si>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</si>
  <si>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</si>
  <si>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</si>
  <si>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</si>
  <si>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</si>
  <si>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</si>
  <si>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</si>
  <si>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</si>
  <si>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</si>
  <si>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</si>
  <si>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</si>
  <si>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</si>
  <si>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</si>
  <si>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</si>
  <si>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</si>
  <si>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</si>
  <si>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</si>
  <si>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</si>
  <si>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</si>
  <si>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</si>
  <si>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</si>
  <si>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</si>
  <si>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</si>
  <si>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</si>
  <si>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</si>
  <si>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</si>
  <si>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</si>
  <si>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</si>
  <si>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</si>
  <si>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</si>
  <si>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</si>
  <si>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</si>
  <si>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</si>
  <si>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</si>
  <si>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</si>
  <si>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</si>
  <si>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</si>
  <si>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</si>
  <si>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</si>
  <si>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</si>
  <si>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</si>
  <si>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</si>
  <si>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</si>
  <si>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</si>
  <si>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</si>
  <si>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</si>
  <si>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</si>
  <si>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</si>
  <si>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</si>
  <si>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</si>
  <si>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</si>
  <si>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</si>
  <si>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</si>
  <si>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</si>
  <si>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DOCN3_MAIN1</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</si>
  <si>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</si>
  <si>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</si>
  <si>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</si>
  <si>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</si>
  <si>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</si>
  <si>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</si>
  <si>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</si>
  <si>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</si>
  <si>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</si>
  <si>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</si>
  <si>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</si>
  <si>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</si>
  <si>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</si>
  <si>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</si>
  <si>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</si>
  <si>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</si>
  <si>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</si>
  <si>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</si>
  <si>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</si>
  <si>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</si>
  <si>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</si>
  <si>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</si>
  <si>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</si>
  <si>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</si>
  <si>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</si>
  <si>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</si>
  <si>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</si>
  <si>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</si>
  <si>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</si>
  <si>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</si>
  <si>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</si>
  <si>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</si>
  <si>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</si>
  <si>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</si>
  <si>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</si>
  <si>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</si>
  <si>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</si>
  <si>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</si>
  <si>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</si>
  <si>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</si>
  <si>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</si>
  <si>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</si>
  <si>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</si>
  <si>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</si>
  <si>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</si>
  <si>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</si>
  <si>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</si>
  <si>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</si>
  <si>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</si>
  <si>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</si>
  <si>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</si>
  <si>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</si>
  <si>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</si>
  <si>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</si>
  <si>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</si>
  <si>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</si>
  <si>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</si>
  <si>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</si>
  <si>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</si>
  <si>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</si>
  <si>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</si>
  <si>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</si>
  <si>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</si>
  <si>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</si>
  <si>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</si>
  <si>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</si>
  <si>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</si>
  <si>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</si>
  <si>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</si>
  <si>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</si>
  <si>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</si>
  <si>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</si>
  <si>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</si>
  <si>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</si>
  <si>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</si>
  <si>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</si>
  <si>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</si>
  <si>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</si>
  <si>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</si>
  <si>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</si>
  <si>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</si>
  <si>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</si>
  <si>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</si>
  <si>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</si>
  <si>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</si>
  <si>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</si>
  <si>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</si>
  <si>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</si>
  <si>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</si>
  <si>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</si>
  <si>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</si>
  <si>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</si>
  <si>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</si>
  <si>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</si>
  <si>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</si>
  <si>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</si>
  <si>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</si>
  <si>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</si>
  <si>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</si>
  <si>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</si>
  <si>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</si>
  <si>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</si>
  <si>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NORS5_MAIN1</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</si>
  <si>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</si>
  <si>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</si>
  <si>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</si>
  <si>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</si>
  <si>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</si>
  <si>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</si>
  <si>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</si>
  <si>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</si>
  <si>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</si>
  <si>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</si>
  <si>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</si>
  <si>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</si>
  <si>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</si>
  <si>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</si>
  <si>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</si>
  <si>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</si>
  <si>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</si>
  <si>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</si>
  <si>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</si>
  <si>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</si>
  <si>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</si>
  <si>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</si>
  <si>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</si>
  <si>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</si>
  <si>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</si>
  <si>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</si>
  <si>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ROAD3</t>
  </si>
  <si>
    <t>ROCP5</t>
  </si>
  <si>
    <t>ROSE5</t>
  </si>
  <si>
    <t>ROUN5</t>
  </si>
  <si>
    <t>SALC5</t>
  </si>
  <si>
    <t>SALT5</t>
  </si>
  <si>
    <t>SAUP5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</si>
  <si>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</si>
  <si>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</si>
  <si>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</si>
  <si>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</si>
  <si>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</si>
  <si>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</si>
  <si>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</si>
  <si>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</si>
  <si>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</si>
  <si>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</si>
  <si>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</si>
  <si>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</si>
  <si>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</si>
  <si>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</si>
  <si>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</si>
  <si>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</si>
  <si>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</si>
  <si>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</si>
  <si>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</si>
  <si>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</si>
  <si>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</si>
  <si>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</si>
  <si>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</si>
  <si>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</si>
  <si>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</si>
  <si>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</si>
  <si>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</si>
  <si>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</si>
  <si>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</si>
  <si>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</si>
  <si>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</si>
  <si>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</si>
  <si>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</si>
  <si>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</si>
  <si>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</si>
  <si>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</si>
  <si>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</si>
  <si>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</si>
  <si>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</si>
  <si>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</si>
  <si>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</si>
  <si>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</si>
  <si>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</si>
  <si>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</si>
  <si>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</si>
  <si>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</si>
  <si>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</si>
  <si>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</si>
  <si>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</si>
  <si>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</si>
  <si>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</si>
  <si>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</si>
  <si>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</si>
  <si>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</si>
  <si>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</si>
  <si>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</si>
  <si>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</si>
  <si>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</si>
  <si>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</si>
  <si>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</si>
  <si>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</si>
  <si>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</si>
  <si>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</si>
  <si>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</si>
  <si>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</si>
  <si>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</si>
  <si>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</si>
  <si>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</si>
  <si>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</si>
  <si>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</si>
  <si>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</si>
  <si>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</si>
  <si>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</si>
  <si>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</si>
  <si>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</si>
  <si>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PAPR3_MAIN1</t>
  </si>
  <si>
    <t>BLAK5</t>
  </si>
  <si>
    <t>WOOD5K</t>
  </si>
  <si>
    <t>AVOH5K</t>
  </si>
  <si>
    <t>FILT5K</t>
  </si>
  <si>
    <t>PAIG5</t>
  </si>
  <si>
    <t>DORS7K</t>
  </si>
  <si>
    <t>BAIR5</t>
  </si>
  <si>
    <t>STWB5</t>
  </si>
  <si>
    <t>DACR5</t>
  </si>
  <si>
    <t>ASTZ5</t>
  </si>
  <si>
    <t>NTAW5</t>
  </si>
  <si>
    <t>BRDW5</t>
  </si>
  <si>
    <t>BATR5L</t>
  </si>
  <si>
    <t>SAWR5</t>
  </si>
  <si>
    <t>YEOV3</t>
  </si>
  <si>
    <t>SPAU5J</t>
  </si>
  <si>
    <t>SPAU5K</t>
  </si>
  <si>
    <t>WAPP5</t>
  </si>
  <si>
    <t>WWIC5</t>
  </si>
  <si>
    <t>ASHL5</t>
  </si>
  <si>
    <t>MARG5J</t>
  </si>
  <si>
    <t>CALY5</t>
  </si>
  <si>
    <t>COTH5</t>
  </si>
  <si>
    <t>EMGR5</t>
  </si>
  <si>
    <t>SMET5</t>
  </si>
  <si>
    <t>EXSC5</t>
  </si>
  <si>
    <t>HBBP5</t>
  </si>
  <si>
    <t>UOBA3_MAIN1</t>
  </si>
  <si>
    <t>HEMI3_MAIN1</t>
  </si>
  <si>
    <t>PATC5</t>
  </si>
  <si>
    <t>COLL5K</t>
  </si>
  <si>
    <t>SHER3_MAIN1</t>
  </si>
  <si>
    <t>LGFD3_MAIN1</t>
  </si>
  <si>
    <t>SHER3_MAIN2</t>
  </si>
  <si>
    <t>FNAT5_MAIN1</t>
  </si>
  <si>
    <t>FNAT5_MAIN2</t>
  </si>
  <si>
    <t>SCYM3_1H4</t>
  </si>
  <si>
    <t>SCYM3_2H4</t>
  </si>
  <si>
    <t>CAIR5_BB_A</t>
  </si>
  <si>
    <t>CAIR5_BB_B</t>
  </si>
  <si>
    <t>EXEM3_#1M0</t>
  </si>
  <si>
    <t>TIMS3_MAIN1</t>
  </si>
  <si>
    <t>SEMS3_MAIN1</t>
  </si>
  <si>
    <t>DOCN3_MAIN2</t>
  </si>
  <si>
    <t>GORD3_#1M0</t>
  </si>
  <si>
    <t>ABBW5J</t>
  </si>
  <si>
    <t>ABBW5K</t>
  </si>
  <si>
    <t>NORS5_MAIN2</t>
  </si>
  <si>
    <t>GRAB3_MAIN1</t>
  </si>
  <si>
    <t>GRAB3_MAIN2</t>
  </si>
  <si>
    <t>TAWC5</t>
  </si>
  <si>
    <t>PURR3_MAIN1</t>
  </si>
  <si>
    <t>TAMA3_#1H0</t>
  </si>
  <si>
    <t>TAMA3_#2H0</t>
  </si>
  <si>
    <t>NSMA5</t>
  </si>
  <si>
    <t>LAGT3_1H0</t>
  </si>
  <si>
    <t>LAGT3_2H0</t>
  </si>
  <si>
    <t>LANS5</t>
  </si>
  <si>
    <t>EMSA5</t>
  </si>
  <si>
    <t>GRAV3_IDNO1</t>
  </si>
  <si>
    <t>GRAV3_IDNO2</t>
  </si>
  <si>
    <t>GRAV3_IDNO3</t>
  </si>
  <si>
    <t>Fulcrum Electricity Assets Ltd - GSP_L</t>
  </si>
  <si>
    <t>L01, L02, L1L, L2H</t>
  </si>
  <si>
    <t>L21, L22</t>
  </si>
  <si>
    <t>L31, L32, L3L, L3H</t>
  </si>
  <si>
    <t>1L1, 1L2, 1LL, 1LH</t>
  </si>
  <si>
    <t>2L1, 2L2, 2LL, 2LH</t>
  </si>
  <si>
    <t>3L1, 3L2, 3LL, 3LH</t>
  </si>
  <si>
    <t>4L1, 4L2, 4LL, 4LH</t>
  </si>
  <si>
    <t>L1, L2</t>
  </si>
  <si>
    <t>5L1, 5L2</t>
  </si>
  <si>
    <t>6L1, 6L2</t>
  </si>
  <si>
    <t>7L1, 7L2</t>
  </si>
  <si>
    <t>8L1, 8L2</t>
  </si>
  <si>
    <t>9L1, 9L2</t>
  </si>
  <si>
    <t>2L</t>
  </si>
  <si>
    <t>12L</t>
  </si>
  <si>
    <t>22L</t>
  </si>
  <si>
    <t>32L</t>
  </si>
  <si>
    <t>42L</t>
  </si>
  <si>
    <t>52L</t>
  </si>
  <si>
    <t>62L</t>
  </si>
  <si>
    <t>72L</t>
  </si>
  <si>
    <t>82L</t>
  </si>
  <si>
    <t>92L</t>
  </si>
  <si>
    <t>L15, L16, L17, L18, L19, L48, L49, L50, L51, L52</t>
  </si>
  <si>
    <t>L41, L42</t>
  </si>
  <si>
    <t>L62</t>
  </si>
  <si>
    <t>L71, L72</t>
  </si>
  <si>
    <t>L91, L92</t>
  </si>
  <si>
    <t>L01, L1L</t>
  </si>
  <si>
    <t>L21</t>
  </si>
  <si>
    <t>L31, L3L</t>
  </si>
  <si>
    <t>1L1, 1LL</t>
  </si>
  <si>
    <t>2L1, 2LL</t>
  </si>
  <si>
    <t>3L1, 3LL</t>
  </si>
  <si>
    <t>4L1,4LL</t>
  </si>
  <si>
    <t>L1</t>
  </si>
  <si>
    <t>5L1</t>
  </si>
  <si>
    <t>6L1</t>
  </si>
  <si>
    <t>7L1</t>
  </si>
  <si>
    <t>8L1</t>
  </si>
  <si>
    <t>9L1</t>
  </si>
  <si>
    <t>L15, L16, L17, L18, L19</t>
  </si>
  <si>
    <t>L41</t>
  </si>
  <si>
    <t>L71</t>
  </si>
  <si>
    <t>L02, L2H</t>
  </si>
  <si>
    <t>L22</t>
  </si>
  <si>
    <t>L32, L3H</t>
  </si>
  <si>
    <t>1L2, 1LH</t>
  </si>
  <si>
    <t>2L2, 2LH</t>
  </si>
  <si>
    <t>3L2, 3LH</t>
  </si>
  <si>
    <t>4L2, 4LH</t>
  </si>
  <si>
    <t>L2</t>
  </si>
  <si>
    <t>5L2</t>
  </si>
  <si>
    <t>6L2</t>
  </si>
  <si>
    <t>7L2</t>
  </si>
  <si>
    <t>8L2</t>
  </si>
  <si>
    <t>9L2</t>
  </si>
  <si>
    <t>L48, L49, L50, L51, L52</t>
  </si>
  <si>
    <t>L42</t>
  </si>
  <si>
    <t>L72</t>
  </si>
  <si>
    <t>16</t>
  </si>
  <si>
    <t>36</t>
  </si>
  <si>
    <t>52L, 62L, 72L, 82L, 92L, 36</t>
  </si>
  <si>
    <t>L02, L22, L32, 1L2, 2L2, 3L2, 4L2, L2, 5L2, 6L2, 7L2, 8L2, 9L2, 2L, 12L, 22L, 32L, 42L, L48, L49, L50, L51, L52, L42, L62, L72, 16, L2H, L3H, 1LH, 2LH, 3LH, 4LH</t>
  </si>
  <si>
    <t>L01, L21, L31, 1L1, 2L1, 3L1, 4L1, L1, 5L1, 6L1, 7L1, 8L1, 9L1, L15, L16, L17, L18, L19, L41, L71, L1L, L3L, 1LL, 2LL, 3LL, 4LL,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</si>
</sst>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3"/>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36" fillId="0" borderId="0" applyNumberFormat="0" applyFill="0" applyBorder="0" applyAlignment="0" applyProtection="0"/>
  </cellStyleXfs>
  <cellXfs count="302">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6" xfId="6" applyBorder="1" applyAlignment="1">
      <alignment horizontal="center" vertical="center" wrapText="1"/>
    </xf>
    <xf numFmtId="0" fontId="7" fillId="0" borderId="1"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0" borderId="3" xfId="6" applyBorder="1" applyAlignment="1">
      <alignment horizontal="center" vertical="center" wrapText="1"/>
    </xf>
    <xf numFmtId="0" fontId="8" fillId="0" borderId="6" xfId="0" applyFont="1" applyBorder="1" applyAlignment="1">
      <alignment vertical="top" wrapText="1"/>
    </xf>
    <xf numFmtId="0" fontId="7" fillId="17" borderId="1" xfId="0" applyFont="1" applyFill="1" applyBorder="1" applyAlignment="1">
      <alignment horizontal="center" vertical="center" wrapText="1"/>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0" fontId="7" fillId="9" borderId="1" xfId="0" quotePrefix="1" applyFont="1" applyFill="1" applyBorder="1" applyAlignment="1" applyProtection="1">
      <alignment horizontal="left" vertical="center" wrapText="1"/>
      <protection locked="0"/>
    </xf>
    <xf numFmtId="0" fontId="7" fillId="9" borderId="1" xfId="0" quotePrefix="1" applyFont="1" applyFill="1" applyBorder="1" applyAlignment="1">
      <alignment horizontal="left" vertical="center" wrapText="1"/>
    </xf>
    <xf numFmtId="1" fontId="7" fillId="9" borderId="1" xfId="0" quotePrefix="1" applyNumberFormat="1" applyFont="1" applyFill="1" applyBorder="1" applyAlignment="1">
      <alignment horizontal="left" vertical="center" wrapText="1"/>
    </xf>
    <xf numFmtId="0" fontId="7" fillId="9" borderId="1" xfId="6" applyFill="1" applyBorder="1" applyAlignment="1" applyProtection="1">
      <alignment horizontal="left" vertical="center" wrapText="1"/>
      <protection locked="0"/>
    </xf>
    <xf numFmtId="183" fontId="5" fillId="9" borderId="1" xfId="6" applyNumberFormat="1" applyFont="1" applyFill="1" applyBorder="1" applyAlignment="1">
      <alignment horizontal="center" vertical="center"/>
    </xf>
    <xf numFmtId="181" fontId="5" fillId="12"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1" fontId="5" fillId="9"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82" fontId="22" fillId="3" borderId="1" xfId="0" applyNumberFormat="1" applyFont="1" applyFill="1" applyBorder="1" applyAlignment="1">
      <alignment horizontal="center" vertical="center"/>
    </xf>
    <xf numFmtId="164" fontId="22" fillId="39" borderId="1" xfId="0" applyNumberFormat="1" applyFont="1" applyFill="1" applyBorder="1" applyAlignment="1">
      <alignment horizontal="center" vertical="center"/>
    </xf>
    <xf numFmtId="183" fontId="7" fillId="2" borderId="0" xfId="6" applyNumberFormat="1" applyFill="1" applyAlignment="1">
      <alignment vertical="center"/>
    </xf>
    <xf numFmtId="181" fontId="7"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8" fillId="0" borderId="1" xfId="0" applyFont="1" applyBorder="1" applyAlignment="1">
      <alignment horizontal="center" vertical="center" wrapText="1"/>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18" fillId="0" borderId="0"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18" fillId="0" borderId="4" xfId="1"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18" fillId="0" borderId="11" xfId="1" applyNumberFormat="1" applyFont="1" applyFill="1" applyBorder="1" applyAlignment="1">
      <alignment horizontal="center" vertical="center" wrapText="1"/>
    </xf>
    <xf numFmtId="0" fontId="18" fillId="0" borderId="1" xfId="1" applyNumberFormat="1" applyFont="1" applyFill="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0" borderId="1" xfId="0" applyFont="1" applyBorder="1" applyAlignment="1">
      <alignment horizontal="left" vertical="center" wrapText="1" indent="1"/>
    </xf>
    <xf numFmtId="0" fontId="18" fillId="0" borderId="0"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0" borderId="0" xfId="0" applyFont="1" applyAlignment="1">
      <alignment horizontal="center" vertical="center" wrapText="1"/>
    </xf>
    <xf numFmtId="0" fontId="7" fillId="0" borderId="8" xfId="0" applyFont="1" applyBorder="1" applyAlignment="1">
      <alignment horizontal="center" vertical="center" wrapText="1"/>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0" fillId="0" borderId="1" xfId="0" applyBorder="1" applyAlignment="1">
      <alignment vertical="center" wrapText="1"/>
    </xf>
    <xf numFmtId="165" fontId="1" fillId="0" borderId="1" xfId="20" applyNumberFormat="1" applyBorder="1" applyAlignment="1">
      <alignment vertical="center"/>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eading 4 2" xfId="21" xr:uid="{7C24A389-CF79-436E-8A45-CBE42CE551D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4" xfId="20" xr:uid="{943A4D3D-7412-4453-B90A-9AD92AF5330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169</v>
      </c>
      <c r="B2" s="60"/>
      <c r="C2" s="60"/>
      <c r="D2" s="60"/>
      <c r="E2" s="60"/>
    </row>
    <row r="3" spans="1:8" ht="15" x14ac:dyDescent="0.2">
      <c r="A3" s="60"/>
      <c r="B3" s="128" t="s">
        <v>170</v>
      </c>
      <c r="C3" s="127" t="s">
        <v>173</v>
      </c>
      <c r="D3" s="127" t="s">
        <v>33</v>
      </c>
      <c r="E3" s="127" t="s">
        <v>32</v>
      </c>
    </row>
    <row r="4" spans="1:8" ht="15" x14ac:dyDescent="0.2">
      <c r="A4" s="61" t="s">
        <v>169</v>
      </c>
      <c r="B4" s="29" t="s">
        <v>1425</v>
      </c>
      <c r="C4" s="29" t="s">
        <v>771</v>
      </c>
      <c r="D4" s="29" t="s">
        <v>772</v>
      </c>
      <c r="E4" s="29" t="s">
        <v>168</v>
      </c>
    </row>
    <row r="5" spans="1:8" x14ac:dyDescent="0.2">
      <c r="A5" s="60"/>
      <c r="B5" s="60"/>
      <c r="C5" s="60"/>
      <c r="D5" s="60"/>
      <c r="E5" s="60"/>
    </row>
    <row r="6" spans="1:8" ht="16.5" x14ac:dyDescent="0.2">
      <c r="A6" s="63" t="s">
        <v>27</v>
      </c>
      <c r="B6" s="60"/>
      <c r="C6" s="60"/>
      <c r="D6" s="60"/>
      <c r="E6" s="60"/>
    </row>
    <row r="7" spans="1:8" ht="15" x14ac:dyDescent="0.2">
      <c r="A7" s="64" t="s">
        <v>28</v>
      </c>
      <c r="B7" s="213" t="s">
        <v>29</v>
      </c>
      <c r="C7" s="213"/>
      <c r="D7" s="213"/>
      <c r="E7" s="213"/>
    </row>
    <row r="8" spans="1:8" ht="30" customHeight="1" x14ac:dyDescent="0.2">
      <c r="A8" s="68" t="s">
        <v>224</v>
      </c>
      <c r="B8" s="212" t="s">
        <v>213</v>
      </c>
      <c r="C8" s="212"/>
      <c r="D8" s="212"/>
      <c r="E8" s="212"/>
    </row>
    <row r="9" spans="1:8" ht="30" customHeight="1" x14ac:dyDescent="0.2">
      <c r="A9" s="68" t="s">
        <v>735</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GSP_L Licence area.</v>
      </c>
      <c r="C9" s="212"/>
      <c r="D9" s="212"/>
      <c r="E9" s="212"/>
    </row>
    <row r="10" spans="1:8" ht="30" customHeight="1" x14ac:dyDescent="0.2">
      <c r="A10" s="68" t="s">
        <v>68</v>
      </c>
      <c r="B10" s="212" t="s">
        <v>31</v>
      </c>
      <c r="C10" s="212"/>
      <c r="D10" s="212"/>
      <c r="E10" s="212"/>
    </row>
    <row r="11" spans="1:8" ht="61.5" customHeight="1" x14ac:dyDescent="0.2">
      <c r="A11" s="68" t="s">
        <v>69</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15"/>
      <c r="G11" s="215"/>
      <c r="H11" s="215"/>
    </row>
    <row r="12" spans="1:8" ht="86.25" customHeight="1" x14ac:dyDescent="0.2">
      <c r="A12" s="68" t="s">
        <v>49</v>
      </c>
      <c r="B12" s="212" t="s">
        <v>187</v>
      </c>
      <c r="C12" s="212"/>
      <c r="D12" s="212"/>
      <c r="E12" s="212"/>
    </row>
    <row r="13" spans="1:8" ht="33.75" customHeight="1" x14ac:dyDescent="0.2">
      <c r="A13" s="68" t="s">
        <v>188</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GSP_L Licence area.</v>
      </c>
      <c r="C13" s="212"/>
      <c r="D13" s="212"/>
      <c r="E13" s="212"/>
    </row>
    <row r="14" spans="1:8" ht="33.75" customHeight="1" x14ac:dyDescent="0.2">
      <c r="A14" s="161" t="s">
        <v>520</v>
      </c>
      <c r="B14" s="212" t="s">
        <v>521</v>
      </c>
      <c r="C14" s="212"/>
      <c r="D14" s="212"/>
      <c r="E14" s="212"/>
    </row>
    <row r="15" spans="1:8" ht="29.25" customHeight="1" x14ac:dyDescent="0.2">
      <c r="A15" s="68" t="s">
        <v>62</v>
      </c>
      <c r="B15" s="212" t="s">
        <v>154</v>
      </c>
      <c r="C15" s="212"/>
      <c r="D15" s="212"/>
      <c r="E15" s="212"/>
    </row>
    <row r="16" spans="1:8" ht="29.25" customHeight="1" x14ac:dyDescent="0.2">
      <c r="A16" s="161" t="s">
        <v>736</v>
      </c>
      <c r="B16" s="212" t="s">
        <v>737</v>
      </c>
      <c r="C16" s="212"/>
      <c r="D16" s="212"/>
      <c r="E16" s="212"/>
    </row>
    <row r="17" spans="1:5" ht="29.25" customHeight="1" x14ac:dyDescent="0.2">
      <c r="A17" s="68" t="s">
        <v>634</v>
      </c>
      <c r="B17" s="212" t="s">
        <v>636</v>
      </c>
      <c r="C17" s="212"/>
      <c r="D17" s="212"/>
      <c r="E17" s="212"/>
    </row>
    <row r="18" spans="1:5" ht="29.25" customHeight="1" x14ac:dyDescent="0.2">
      <c r="A18" s="68" t="s">
        <v>738</v>
      </c>
      <c r="B18" s="212" t="s">
        <v>739</v>
      </c>
      <c r="C18" s="212"/>
      <c r="D18" s="212"/>
      <c r="E18" s="212"/>
    </row>
    <row r="19" spans="1:5" ht="30" customHeight="1" x14ac:dyDescent="0.2">
      <c r="A19" s="68" t="s">
        <v>128</v>
      </c>
      <c r="B19" s="212" t="s">
        <v>127</v>
      </c>
      <c r="C19" s="212"/>
      <c r="D19" s="212"/>
      <c r="E19" s="212"/>
    </row>
    <row r="20" spans="1:5" x14ac:dyDescent="0.2">
      <c r="A20" s="60"/>
      <c r="B20" s="60"/>
      <c r="C20" s="60"/>
      <c r="D20" s="60"/>
      <c r="E20" s="60"/>
    </row>
    <row r="21" spans="1:5" ht="15" x14ac:dyDescent="0.2">
      <c r="A21" s="65" t="s">
        <v>37</v>
      </c>
      <c r="B21" s="60"/>
      <c r="C21" s="60"/>
      <c r="D21" s="60"/>
      <c r="E21" s="60"/>
    </row>
    <row r="22" spans="1:5" ht="15" x14ac:dyDescent="0.2">
      <c r="A22" s="64"/>
      <c r="B22" s="218"/>
      <c r="C22" s="218"/>
      <c r="D22" s="218"/>
      <c r="E22" s="218"/>
    </row>
    <row r="23" spans="1:5" ht="32.25" customHeight="1" x14ac:dyDescent="0.2">
      <c r="A23" s="216" t="s">
        <v>111</v>
      </c>
      <c r="B23" s="217"/>
      <c r="C23" s="217"/>
      <c r="D23" s="217"/>
      <c r="E23" s="217"/>
    </row>
    <row r="24" spans="1:5" x14ac:dyDescent="0.2">
      <c r="A24" s="60"/>
      <c r="B24" s="60"/>
      <c r="C24" s="60"/>
      <c r="D24" s="60"/>
      <c r="E24" s="60"/>
    </row>
    <row r="25" spans="1:5" ht="15" x14ac:dyDescent="0.2">
      <c r="A25" s="66" t="s">
        <v>38</v>
      </c>
      <c r="B25" s="60"/>
      <c r="C25" s="60"/>
      <c r="D25" s="60"/>
      <c r="E25" s="60"/>
    </row>
    <row r="26" spans="1:5" ht="15" x14ac:dyDescent="0.2">
      <c r="A26" s="62"/>
      <c r="B26" s="218"/>
      <c r="C26" s="218"/>
      <c r="D26" s="218"/>
      <c r="E26" s="218"/>
    </row>
    <row r="27" spans="1:5" ht="28.5" customHeight="1" x14ac:dyDescent="0.2">
      <c r="A27" s="216" t="s">
        <v>70</v>
      </c>
      <c r="B27" s="217"/>
      <c r="C27" s="217"/>
      <c r="D27" s="217"/>
      <c r="E27" s="217"/>
    </row>
    <row r="28" spans="1:5" ht="28.5" customHeight="1" x14ac:dyDescent="0.2">
      <c r="A28" s="214" t="s">
        <v>167</v>
      </c>
      <c r="B28" s="214"/>
      <c r="C28" s="214"/>
      <c r="D28" s="214"/>
      <c r="E28" s="214"/>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6"/>
  <sheetViews>
    <sheetView zoomScale="80" zoomScaleNormal="80" zoomScaleSheetLayoutView="100" workbookViewId="0">
      <selection activeCell="P32" sqref="P32"/>
    </sheetView>
  </sheetViews>
  <sheetFormatPr defaultColWidth="9.140625" defaultRowHeight="27.75" customHeight="1" x14ac:dyDescent="0.2"/>
  <cols>
    <col min="1" max="1" width="63.42578125" style="2" customWidth="1"/>
    <col min="2" max="2" width="27.28515625" style="3" customWidth="1"/>
    <col min="3" max="3" width="6.85546875" style="2" customWidth="1"/>
    <col min="4" max="5" width="17.5703125" style="3" customWidth="1"/>
    <col min="6" max="16384" width="9.140625" style="2"/>
  </cols>
  <sheetData>
    <row r="1" spans="1:5" ht="27.75" customHeight="1" x14ac:dyDescent="0.2">
      <c r="A1" s="14" t="s">
        <v>30</v>
      </c>
      <c r="B1" s="282"/>
      <c r="C1" s="282"/>
      <c r="D1" s="160"/>
      <c r="E1" s="160"/>
    </row>
    <row r="2" spans="1:5" ht="35.1" customHeight="1" x14ac:dyDescent="0.2">
      <c r="A2" s="244" t="str">
        <f>Overview!B4&amp; " - Effective from "&amp;Overview!D4&amp;" - "&amp;Overview!E4&amp;" Supplier of Last Resort and Eligible Bad Debt Pass-Through Costs"</f>
        <v>Fulcrum Electricity Assets Ltd - GSP_L - Effective from 1 April 2026 - Final Supplier of Last Resort and Eligible Bad Debt Pass-Through Costs</v>
      </c>
      <c r="B2" s="245"/>
      <c r="C2" s="245"/>
      <c r="D2" s="245"/>
      <c r="E2" s="246"/>
    </row>
    <row r="3" spans="1:5" s="233" customFormat="1" ht="17.100000000000001" customHeight="1" x14ac:dyDescent="0.2"/>
    <row r="4" spans="1:5" s="70" customFormat="1" ht="21" customHeight="1" x14ac:dyDescent="0.2">
      <c r="A4" s="77"/>
      <c r="B4" s="77"/>
      <c r="C4" s="77"/>
      <c r="D4" s="77"/>
      <c r="E4" s="77"/>
    </row>
    <row r="5" spans="1:5" ht="78.75" customHeight="1" x14ac:dyDescent="0.2">
      <c r="A5" s="28" t="s">
        <v>174</v>
      </c>
      <c r="B5" s="15" t="s">
        <v>470</v>
      </c>
      <c r="C5" s="15" t="s">
        <v>34</v>
      </c>
      <c r="D5" s="15" t="s">
        <v>518</v>
      </c>
      <c r="E5" s="15" t="s">
        <v>519</v>
      </c>
    </row>
    <row r="6" spans="1:5" ht="15" x14ac:dyDescent="0.2">
      <c r="A6" s="17" t="s">
        <v>708</v>
      </c>
      <c r="B6" s="43" t="str">
        <f>IFERROR(INDEX('Annex 1 LV, HV and UMS charges'!$B$13:$B$46,MATCH($A6,'Annex 1 LV, HV and UMS charges'!$A$13:$A$311,0)),INDEX('Annex 4 LDNO charges'!$B$13:$B$204,MATCH($A6,'Annex 4 LDNO charges'!$A$13:$A$204,0)))</f>
        <v>L01, L02, L1L, L2H</v>
      </c>
      <c r="C6" s="168" t="s">
        <v>641</v>
      </c>
      <c r="D6" s="169">
        <v>0</v>
      </c>
      <c r="E6" s="169">
        <v>0</v>
      </c>
    </row>
    <row r="7" spans="1:5" ht="56.1" customHeight="1" x14ac:dyDescent="0.2">
      <c r="A7" s="17" t="s">
        <v>655</v>
      </c>
      <c r="B7" s="43" t="str">
        <f>IFERROR(INDEX('Annex 1 LV, HV and UMS charges'!$B$13:$B$46,MATCH($A7,'Annex 1 LV, HV and UMS charges'!$A$13:$A$311,0)),INDEX('Annex 4 LDNO charges'!$B$13:$B$204,MATCH($A7,'Annex 4 LDNO charges'!$A$13:$A$204,0)))</f>
        <v>L31, L32, L3L, L3H</v>
      </c>
      <c r="C7" s="154" t="s">
        <v>640</v>
      </c>
      <c r="D7" s="170"/>
      <c r="E7" s="207">
        <f t="shared" ref="E7:E70" si="0">IF(IFERROR(FIND("RELATED MPAN",UPPER($A7)),0)+IFERROR(FIND("GENER",UPPER($A7)),0)+IFERROR(FIND("UNMETERED",UPPER($A7)),0)=0,E$6,0)</f>
        <v>0</v>
      </c>
    </row>
    <row r="8" spans="1:5" ht="58.5" customHeight="1" x14ac:dyDescent="0.2">
      <c r="A8" s="17" t="s">
        <v>656</v>
      </c>
      <c r="B8" s="43" t="str">
        <f>IFERROR(INDEX('Annex 1 LV, HV and UMS charges'!$B$13:$B$46,MATCH($A8,'Annex 1 LV, HV and UMS charges'!$A$13:$A$311,0)),INDEX('Annex 4 LDNO charges'!$B$13:$B$204,MATCH($A8,'Annex 4 LDNO charges'!$A$13:$A$204,0)))</f>
        <v>1L1, 1L2, 1LL, 1LH</v>
      </c>
      <c r="C8" s="154" t="s">
        <v>640</v>
      </c>
      <c r="D8" s="170"/>
      <c r="E8" s="207">
        <f t="shared" si="0"/>
        <v>0</v>
      </c>
    </row>
    <row r="9" spans="1:5" ht="30" x14ac:dyDescent="0.2">
      <c r="A9" s="17" t="s">
        <v>657</v>
      </c>
      <c r="B9" s="43" t="str">
        <f>IFERROR(INDEX('Annex 1 LV, HV and UMS charges'!$B$13:$B$46,MATCH($A9,'Annex 1 LV, HV and UMS charges'!$A$13:$A$311,0)),INDEX('Annex 4 LDNO charges'!$B$13:$B$204,MATCH($A9,'Annex 4 LDNO charges'!$A$13:$A$204,0)))</f>
        <v>2L1, 2L2, 2LL, 2LH</v>
      </c>
      <c r="C9" s="154" t="s">
        <v>640</v>
      </c>
      <c r="D9" s="170"/>
      <c r="E9" s="207">
        <f t="shared" si="0"/>
        <v>0</v>
      </c>
    </row>
    <row r="10" spans="1:5" ht="30" x14ac:dyDescent="0.2">
      <c r="A10" s="17" t="s">
        <v>658</v>
      </c>
      <c r="B10" s="43" t="str">
        <f>IFERROR(INDEX('Annex 1 LV, HV and UMS charges'!$B$13:$B$46,MATCH($A10,'Annex 1 LV, HV and UMS charges'!$A$13:$A$311,0)),INDEX('Annex 4 LDNO charges'!$B$13:$B$204,MATCH($A10,'Annex 4 LDNO charges'!$A$13:$A$204,0)))</f>
        <v>3L1, 3L2, 3LL, 3LH</v>
      </c>
      <c r="C10" s="154" t="s">
        <v>640</v>
      </c>
      <c r="D10" s="170"/>
      <c r="E10" s="207">
        <f t="shared" si="0"/>
        <v>0</v>
      </c>
    </row>
    <row r="11" spans="1:5" ht="30" x14ac:dyDescent="0.2">
      <c r="A11" s="17" t="s">
        <v>659</v>
      </c>
      <c r="B11" s="43" t="str">
        <f>IFERROR(INDEX('Annex 1 LV, HV and UMS charges'!$B$13:$B$46,MATCH($A11,'Annex 1 LV, HV and UMS charges'!$A$13:$A$311,0)),INDEX('Annex 4 LDNO charges'!$B$13:$B$204,MATCH($A11,'Annex 4 LDNO charges'!$A$13:$A$204,0)))</f>
        <v>4L1, 4L2, 4LL, 4LH</v>
      </c>
      <c r="C11" s="154" t="s">
        <v>640</v>
      </c>
      <c r="D11" s="170"/>
      <c r="E11" s="207">
        <f t="shared" si="0"/>
        <v>0</v>
      </c>
    </row>
    <row r="12" spans="1:5" ht="15" x14ac:dyDescent="0.2">
      <c r="A12" s="155" t="s">
        <v>523</v>
      </c>
      <c r="B12" s="43" t="str">
        <f>IFERROR(INDEX('Annex 1 LV, HV and UMS charges'!$B$13:$B$46,MATCH($A12,'Annex 1 LV, HV and UMS charges'!$A$13:$A$311,0)),INDEX('Annex 4 LDNO charges'!$B$13:$B$204,MATCH($A12,'Annex 4 LDNO charges'!$A$13:$A$204,0)))</f>
        <v>5L1, 5L2</v>
      </c>
      <c r="C12" s="154">
        <v>0</v>
      </c>
      <c r="D12" s="170"/>
      <c r="E12" s="207">
        <f t="shared" si="0"/>
        <v>0</v>
      </c>
    </row>
    <row r="13" spans="1:5" ht="15" x14ac:dyDescent="0.2">
      <c r="A13" s="155" t="s">
        <v>524</v>
      </c>
      <c r="B13" s="43" t="str">
        <f>IFERROR(INDEX('Annex 1 LV, HV and UMS charges'!$B$13:$B$46,MATCH($A13,'Annex 1 LV, HV and UMS charges'!$A$13:$A$311,0)),INDEX('Annex 4 LDNO charges'!$B$13:$B$204,MATCH($A13,'Annex 4 LDNO charges'!$A$13:$A$204,0)))</f>
        <v>6L1, 6L2</v>
      </c>
      <c r="C13" s="154">
        <v>0</v>
      </c>
      <c r="D13" s="170"/>
      <c r="E13" s="207">
        <f t="shared" si="0"/>
        <v>0</v>
      </c>
    </row>
    <row r="14" spans="1:5" ht="15" x14ac:dyDescent="0.2">
      <c r="A14" s="155" t="s">
        <v>525</v>
      </c>
      <c r="B14" s="43" t="str">
        <f>IFERROR(INDEX('Annex 1 LV, HV and UMS charges'!$B$13:$B$46,MATCH($A14,'Annex 1 LV, HV and UMS charges'!$A$13:$A$311,0)),INDEX('Annex 4 LDNO charges'!$B$13:$B$204,MATCH($A14,'Annex 4 LDNO charges'!$A$13:$A$204,0)))</f>
        <v>7L1, 7L2</v>
      </c>
      <c r="C14" s="154">
        <v>0</v>
      </c>
      <c r="D14" s="170"/>
      <c r="E14" s="207">
        <f t="shared" si="0"/>
        <v>0</v>
      </c>
    </row>
    <row r="15" spans="1:5" ht="15" x14ac:dyDescent="0.2">
      <c r="A15" s="155" t="s">
        <v>526</v>
      </c>
      <c r="B15" s="43" t="str">
        <f>IFERROR(INDEX('Annex 1 LV, HV and UMS charges'!$B$13:$B$46,MATCH($A15,'Annex 1 LV, HV and UMS charges'!$A$13:$A$311,0)),INDEX('Annex 4 LDNO charges'!$B$13:$B$204,MATCH($A15,'Annex 4 LDNO charges'!$A$13:$A$204,0)))</f>
        <v>8L1, 8L2</v>
      </c>
      <c r="C15" s="154">
        <v>0</v>
      </c>
      <c r="D15" s="170"/>
      <c r="E15" s="207">
        <f t="shared" si="0"/>
        <v>0</v>
      </c>
    </row>
    <row r="16" spans="1:5" ht="15" x14ac:dyDescent="0.2">
      <c r="A16" s="158" t="s">
        <v>527</v>
      </c>
      <c r="B16" s="43" t="str">
        <f>IFERROR(INDEX('Annex 1 LV, HV and UMS charges'!$B$13:$B$46,MATCH($A16,'Annex 1 LV, HV and UMS charges'!$A$13:$A$311,0)),INDEX('Annex 4 LDNO charges'!$B$13:$B$204,MATCH($A16,'Annex 4 LDNO charges'!$A$13:$A$204,0)))</f>
        <v>9L1, 9L2</v>
      </c>
      <c r="C16" s="154">
        <v>0</v>
      </c>
      <c r="D16" s="170"/>
      <c r="E16" s="207">
        <f t="shared" si="0"/>
        <v>0</v>
      </c>
    </row>
    <row r="17" spans="1:5" ht="15" x14ac:dyDescent="0.2">
      <c r="A17" s="158" t="s">
        <v>528</v>
      </c>
      <c r="B17" s="43" t="str">
        <f>IFERROR(INDEX('Annex 1 LV, HV and UMS charges'!$B$13:$B$46,MATCH($A17,'Annex 1 LV, HV and UMS charges'!$A$13:$A$311,0)),INDEX('Annex 4 LDNO charges'!$B$13:$B$204,MATCH($A17,'Annex 4 LDNO charges'!$A$13:$A$204,0)))</f>
        <v>2L</v>
      </c>
      <c r="C17" s="154">
        <v>0</v>
      </c>
      <c r="D17" s="170"/>
      <c r="E17" s="207">
        <f t="shared" si="0"/>
        <v>0</v>
      </c>
    </row>
    <row r="18" spans="1:5" ht="15" x14ac:dyDescent="0.2">
      <c r="A18" s="158" t="s">
        <v>529</v>
      </c>
      <c r="B18" s="43" t="str">
        <f>IFERROR(INDEX('Annex 1 LV, HV and UMS charges'!$B$13:$B$46,MATCH($A18,'Annex 1 LV, HV and UMS charges'!$A$13:$A$311,0)),INDEX('Annex 4 LDNO charges'!$B$13:$B$204,MATCH($A18,'Annex 4 LDNO charges'!$A$13:$A$204,0)))</f>
        <v>12L</v>
      </c>
      <c r="C18" s="154">
        <v>0</v>
      </c>
      <c r="D18" s="170"/>
      <c r="E18" s="207">
        <f t="shared" si="0"/>
        <v>0</v>
      </c>
    </row>
    <row r="19" spans="1:5" ht="15" x14ac:dyDescent="0.2">
      <c r="A19" s="158" t="s">
        <v>530</v>
      </c>
      <c r="B19" s="43" t="str">
        <f>IFERROR(INDEX('Annex 1 LV, HV and UMS charges'!$B$13:$B$46,MATCH($A19,'Annex 1 LV, HV and UMS charges'!$A$13:$A$311,0)),INDEX('Annex 4 LDNO charges'!$B$13:$B$204,MATCH($A19,'Annex 4 LDNO charges'!$A$13:$A$204,0)))</f>
        <v>22L</v>
      </c>
      <c r="C19" s="154">
        <v>0</v>
      </c>
      <c r="D19" s="170"/>
      <c r="E19" s="207">
        <f t="shared" si="0"/>
        <v>0</v>
      </c>
    </row>
    <row r="20" spans="1:5" ht="15" x14ac:dyDescent="0.2">
      <c r="A20" s="158" t="s">
        <v>531</v>
      </c>
      <c r="B20" s="43" t="str">
        <f>IFERROR(INDEX('Annex 1 LV, HV and UMS charges'!$B$13:$B$46,MATCH($A20,'Annex 1 LV, HV and UMS charges'!$A$13:$A$311,0)),INDEX('Annex 4 LDNO charges'!$B$13:$B$204,MATCH($A20,'Annex 4 LDNO charges'!$A$13:$A$204,0)))</f>
        <v>32L</v>
      </c>
      <c r="C20" s="154">
        <v>0</v>
      </c>
      <c r="D20" s="170"/>
      <c r="E20" s="207">
        <f t="shared" si="0"/>
        <v>0</v>
      </c>
    </row>
    <row r="21" spans="1:5" ht="15" x14ac:dyDescent="0.2">
      <c r="A21" s="158" t="s">
        <v>532</v>
      </c>
      <c r="B21" s="43" t="str">
        <f>IFERROR(INDEX('Annex 1 LV, HV and UMS charges'!$B$13:$B$46,MATCH($A21,'Annex 1 LV, HV and UMS charges'!$A$13:$A$311,0)),INDEX('Annex 4 LDNO charges'!$B$13:$B$204,MATCH($A21,'Annex 4 LDNO charges'!$A$13:$A$204,0)))</f>
        <v>42L</v>
      </c>
      <c r="C21" s="154">
        <v>0</v>
      </c>
      <c r="D21" s="170"/>
      <c r="E21" s="207">
        <f t="shared" si="0"/>
        <v>0</v>
      </c>
    </row>
    <row r="22" spans="1:5" ht="15" x14ac:dyDescent="0.2">
      <c r="A22" s="158" t="s">
        <v>533</v>
      </c>
      <c r="B22" s="43" t="str">
        <f>IFERROR(INDEX('Annex 1 LV, HV and UMS charges'!$B$13:$B$46,MATCH($A22,'Annex 1 LV, HV and UMS charges'!$A$13:$A$311,0)),INDEX('Annex 4 LDNO charges'!$B$13:$B$204,MATCH($A22,'Annex 4 LDNO charges'!$A$13:$A$204,0)))</f>
        <v>52L</v>
      </c>
      <c r="C22" s="154">
        <v>0</v>
      </c>
      <c r="D22" s="170"/>
      <c r="E22" s="207">
        <f t="shared" si="0"/>
        <v>0</v>
      </c>
    </row>
    <row r="23" spans="1:5" ht="15" x14ac:dyDescent="0.2">
      <c r="A23" s="158" t="s">
        <v>534</v>
      </c>
      <c r="B23" s="43" t="str">
        <f>IFERROR(INDEX('Annex 1 LV, HV and UMS charges'!$B$13:$B$46,MATCH($A23,'Annex 1 LV, HV and UMS charges'!$A$13:$A$311,0)),INDEX('Annex 4 LDNO charges'!$B$13:$B$204,MATCH($A23,'Annex 4 LDNO charges'!$A$13:$A$204,0)))</f>
        <v>62L</v>
      </c>
      <c r="C23" s="154">
        <v>0</v>
      </c>
      <c r="D23" s="170"/>
      <c r="E23" s="207">
        <f t="shared" si="0"/>
        <v>0</v>
      </c>
    </row>
    <row r="24" spans="1:5" ht="15" x14ac:dyDescent="0.2">
      <c r="A24" s="155" t="s">
        <v>535</v>
      </c>
      <c r="B24" s="43" t="str">
        <f>IFERROR(INDEX('Annex 1 LV, HV and UMS charges'!$B$13:$B$46,MATCH($A24,'Annex 1 LV, HV and UMS charges'!$A$13:$A$311,0)),INDEX('Annex 4 LDNO charges'!$B$13:$B$204,MATCH($A24,'Annex 4 LDNO charges'!$A$13:$A$204,0)))</f>
        <v>72L</v>
      </c>
      <c r="C24" s="154">
        <v>0</v>
      </c>
      <c r="D24" s="170"/>
      <c r="E24" s="207">
        <f t="shared" si="0"/>
        <v>0</v>
      </c>
    </row>
    <row r="25" spans="1:5" ht="15" x14ac:dyDescent="0.2">
      <c r="A25" s="155" t="s">
        <v>536</v>
      </c>
      <c r="B25" s="43" t="str">
        <f>IFERROR(INDEX('Annex 1 LV, HV and UMS charges'!$B$13:$B$46,MATCH($A25,'Annex 1 LV, HV and UMS charges'!$A$13:$A$311,0)),INDEX('Annex 4 LDNO charges'!$B$13:$B$204,MATCH($A25,'Annex 4 LDNO charges'!$A$13:$A$204,0)))</f>
        <v>82L</v>
      </c>
      <c r="C25" s="154">
        <v>0</v>
      </c>
      <c r="D25" s="170"/>
      <c r="E25" s="207">
        <f t="shared" si="0"/>
        <v>0</v>
      </c>
    </row>
    <row r="26" spans="1:5" ht="15" x14ac:dyDescent="0.2">
      <c r="A26" s="155" t="s">
        <v>537</v>
      </c>
      <c r="B26" s="43" t="str">
        <f>IFERROR(INDEX('Annex 1 LV, HV and UMS charges'!$B$13:$B$46,MATCH($A26,'Annex 1 LV, HV and UMS charges'!$A$13:$A$311,0)),INDEX('Annex 4 LDNO charges'!$B$13:$B$204,MATCH($A26,'Annex 4 LDNO charges'!$A$13:$A$204,0)))</f>
        <v>92L</v>
      </c>
      <c r="C26" s="154">
        <v>0</v>
      </c>
      <c r="D26" s="170"/>
      <c r="E26" s="207">
        <f t="shared" si="0"/>
        <v>0</v>
      </c>
    </row>
    <row r="27" spans="1:5" ht="15" x14ac:dyDescent="0.2">
      <c r="A27" s="155" t="s">
        <v>660</v>
      </c>
      <c r="B27" s="43" t="str">
        <f>IFERROR(INDEX('Annex 1 LV, HV and UMS charges'!$B$13:$B$46,MATCH($A27,'Annex 1 LV, HV and UMS charges'!$A$13:$A$311,0)),INDEX('Annex 4 LDNO charges'!$B$13:$B$204,MATCH($A27,'Annex 4 LDNO charges'!$A$13:$A$204,0)))</f>
        <v>L01, L1L</v>
      </c>
      <c r="C27" s="168" t="s">
        <v>641</v>
      </c>
      <c r="D27" s="169">
        <f>IF(IFERROR(FIND("RELATED MPAN",UPPER($A7)),0)+IFERROR(FIND("GENER",UPPER($A7)),0)+IFERROR(FIND("UNMETERED",UPPER($A7)),0)=0,D$6,0)</f>
        <v>0</v>
      </c>
      <c r="E27" s="207">
        <f t="shared" si="0"/>
        <v>0</v>
      </c>
    </row>
    <row r="28" spans="1:5" ht="30" x14ac:dyDescent="0.2">
      <c r="A28" s="155" t="s">
        <v>661</v>
      </c>
      <c r="B28" s="43" t="str">
        <f>IFERROR(INDEX('Annex 1 LV, HV and UMS charges'!$B$13:$B$46,MATCH($A28,'Annex 1 LV, HV and UMS charges'!$A$13:$A$311,0)),INDEX('Annex 4 LDNO charges'!$B$13:$B$204,MATCH($A28,'Annex 4 LDNO charges'!$A$13:$A$204,0)))</f>
        <v>L31, L3L</v>
      </c>
      <c r="C28" s="154" t="s">
        <v>640</v>
      </c>
      <c r="D28" s="170"/>
      <c r="E28" s="207">
        <f t="shared" si="0"/>
        <v>0</v>
      </c>
    </row>
    <row r="29" spans="1:5" ht="30" x14ac:dyDescent="0.2">
      <c r="A29" s="155" t="s">
        <v>662</v>
      </c>
      <c r="B29" s="43" t="str">
        <f>IFERROR(INDEX('Annex 1 LV, HV and UMS charges'!$B$13:$B$46,MATCH($A29,'Annex 1 LV, HV and UMS charges'!$A$13:$A$311,0)),INDEX('Annex 4 LDNO charges'!$B$13:$B$204,MATCH($A29,'Annex 4 LDNO charges'!$A$13:$A$204,0)))</f>
        <v>1L1, 1LL</v>
      </c>
      <c r="C29" s="154" t="s">
        <v>640</v>
      </c>
      <c r="D29" s="170"/>
      <c r="E29" s="207">
        <f t="shared" si="0"/>
        <v>0</v>
      </c>
    </row>
    <row r="30" spans="1:5" ht="30" x14ac:dyDescent="0.2">
      <c r="A30" s="155" t="s">
        <v>663</v>
      </c>
      <c r="B30" s="43" t="str">
        <f>IFERROR(INDEX('Annex 1 LV, HV and UMS charges'!$B$13:$B$46,MATCH($A30,'Annex 1 LV, HV and UMS charges'!$A$13:$A$311,0)),INDEX('Annex 4 LDNO charges'!$B$13:$B$204,MATCH($A30,'Annex 4 LDNO charges'!$A$13:$A$204,0)))</f>
        <v>2L1, 2LL</v>
      </c>
      <c r="C30" s="154" t="s">
        <v>640</v>
      </c>
      <c r="D30" s="170"/>
      <c r="E30" s="207">
        <f t="shared" si="0"/>
        <v>0</v>
      </c>
    </row>
    <row r="31" spans="1:5" ht="30" x14ac:dyDescent="0.2">
      <c r="A31" s="155" t="s">
        <v>664</v>
      </c>
      <c r="B31" s="43" t="str">
        <f>IFERROR(INDEX('Annex 1 LV, HV and UMS charges'!$B$13:$B$46,MATCH($A31,'Annex 1 LV, HV and UMS charges'!$A$13:$A$311,0)),INDEX('Annex 4 LDNO charges'!$B$13:$B$204,MATCH($A31,'Annex 4 LDNO charges'!$A$13:$A$204,0)))</f>
        <v>3L1, 3LL</v>
      </c>
      <c r="C31" s="154" t="s">
        <v>640</v>
      </c>
      <c r="D31" s="170"/>
      <c r="E31" s="207">
        <f t="shared" si="0"/>
        <v>0</v>
      </c>
    </row>
    <row r="32" spans="1:5" ht="30" x14ac:dyDescent="0.2">
      <c r="A32" s="155" t="s">
        <v>665</v>
      </c>
      <c r="B32" s="43" t="str">
        <f>IFERROR(INDEX('Annex 1 LV, HV and UMS charges'!$B$13:$B$46,MATCH($A32,'Annex 1 LV, HV and UMS charges'!$A$13:$A$311,0)),INDEX('Annex 4 LDNO charges'!$B$13:$B$204,MATCH($A32,'Annex 4 LDNO charges'!$A$13:$A$204,0)))</f>
        <v>4L1,4LL</v>
      </c>
      <c r="C32" s="154" t="s">
        <v>640</v>
      </c>
      <c r="D32" s="170"/>
      <c r="E32" s="207">
        <f t="shared" si="0"/>
        <v>0</v>
      </c>
    </row>
    <row r="33" spans="1:5" ht="15" x14ac:dyDescent="0.2">
      <c r="A33" s="155" t="s">
        <v>538</v>
      </c>
      <c r="B33" s="43" t="str">
        <f>IFERROR(INDEX('Annex 1 LV, HV and UMS charges'!$B$13:$B$46,MATCH($A33,'Annex 1 LV, HV and UMS charges'!$A$13:$A$311,0)),INDEX('Annex 4 LDNO charges'!$B$13:$B$204,MATCH($A33,'Annex 4 LDNO charges'!$A$13:$A$204,0)))</f>
        <v>5L1</v>
      </c>
      <c r="C33" s="154">
        <v>0</v>
      </c>
      <c r="D33" s="170"/>
      <c r="E33" s="207">
        <f t="shared" si="0"/>
        <v>0</v>
      </c>
    </row>
    <row r="34" spans="1:5" ht="15" x14ac:dyDescent="0.2">
      <c r="A34" s="155" t="s">
        <v>539</v>
      </c>
      <c r="B34" s="43" t="str">
        <f>IFERROR(INDEX('Annex 1 LV, HV and UMS charges'!$B$13:$B$46,MATCH($A34,'Annex 1 LV, HV and UMS charges'!$A$13:$A$311,0)),INDEX('Annex 4 LDNO charges'!$B$13:$B$204,MATCH($A34,'Annex 4 LDNO charges'!$A$13:$A$204,0)))</f>
        <v>6L1</v>
      </c>
      <c r="C34" s="154">
        <v>0</v>
      </c>
      <c r="D34" s="170"/>
      <c r="E34" s="207">
        <f t="shared" si="0"/>
        <v>0</v>
      </c>
    </row>
    <row r="35" spans="1:5" ht="15" x14ac:dyDescent="0.2">
      <c r="A35" s="155" t="s">
        <v>540</v>
      </c>
      <c r="B35" s="43" t="str">
        <f>IFERROR(INDEX('Annex 1 LV, HV and UMS charges'!$B$13:$B$46,MATCH($A35,'Annex 1 LV, HV and UMS charges'!$A$13:$A$311,0)),INDEX('Annex 4 LDNO charges'!$B$13:$B$204,MATCH($A35,'Annex 4 LDNO charges'!$A$13:$A$204,0)))</f>
        <v>7L1</v>
      </c>
      <c r="C35" s="154">
        <v>0</v>
      </c>
      <c r="D35" s="170"/>
      <c r="E35" s="207">
        <f t="shared" si="0"/>
        <v>0</v>
      </c>
    </row>
    <row r="36" spans="1:5" ht="15" x14ac:dyDescent="0.2">
      <c r="A36" s="155" t="s">
        <v>541</v>
      </c>
      <c r="B36" s="43" t="str">
        <f>IFERROR(INDEX('Annex 1 LV, HV and UMS charges'!$B$13:$B$46,MATCH($A36,'Annex 1 LV, HV and UMS charges'!$A$13:$A$311,0)),INDEX('Annex 4 LDNO charges'!$B$13:$B$204,MATCH($A36,'Annex 4 LDNO charges'!$A$13:$A$204,0)))</f>
        <v>8L1</v>
      </c>
      <c r="C36" s="154">
        <v>0</v>
      </c>
      <c r="D36" s="170"/>
      <c r="E36" s="207">
        <f t="shared" si="0"/>
        <v>0</v>
      </c>
    </row>
    <row r="37" spans="1:5" ht="15" x14ac:dyDescent="0.2">
      <c r="A37" s="155" t="s">
        <v>542</v>
      </c>
      <c r="B37" s="43" t="str">
        <f>IFERROR(INDEX('Annex 1 LV, HV and UMS charges'!$B$13:$B$46,MATCH($A37,'Annex 1 LV, HV and UMS charges'!$A$13:$A$311,0)),INDEX('Annex 4 LDNO charges'!$B$13:$B$204,MATCH($A37,'Annex 4 LDNO charges'!$A$13:$A$204,0)))</f>
        <v>9L1</v>
      </c>
      <c r="C37" s="154">
        <v>0</v>
      </c>
      <c r="D37" s="170"/>
      <c r="E37" s="207">
        <f t="shared" si="0"/>
        <v>0</v>
      </c>
    </row>
    <row r="38" spans="1:5" ht="15" x14ac:dyDescent="0.2">
      <c r="A38" s="158" t="s">
        <v>666</v>
      </c>
      <c r="B38" s="43" t="str">
        <f>IFERROR(INDEX('Annex 1 LV, HV and UMS charges'!$B$13:$B$46,MATCH($A38,'Annex 1 LV, HV and UMS charges'!$A$13:$A$311,0)),INDEX('Annex 4 LDNO charges'!$B$13:$B$204,MATCH($A38,'Annex 4 LDNO charges'!$A$13:$A$204,0)))</f>
        <v>L02, L2H</v>
      </c>
      <c r="C38" s="168" t="s">
        <v>641</v>
      </c>
      <c r="D38" s="169">
        <f>IF(IFERROR(FIND("RELATED MPAN",UPPER($A7)),0)+IFERROR(FIND("GENER",UPPER($A7)),0)+IFERROR(FIND("UNMETERED",UPPER($A7)),0)=0,D$6,0)</f>
        <v>0</v>
      </c>
      <c r="E38" s="207">
        <f t="shared" si="0"/>
        <v>0</v>
      </c>
    </row>
    <row r="39" spans="1:5" ht="30" x14ac:dyDescent="0.2">
      <c r="A39" s="155" t="s">
        <v>667</v>
      </c>
      <c r="B39" s="43" t="str">
        <f>IFERROR(INDEX('Annex 1 LV, HV and UMS charges'!$B$13:$B$46,MATCH($A39,'Annex 1 LV, HV and UMS charges'!$A$13:$A$311,0)),INDEX('Annex 4 LDNO charges'!$B$13:$B$204,MATCH($A39,'Annex 4 LDNO charges'!$A$13:$A$204,0)))</f>
        <v>L32, L3H</v>
      </c>
      <c r="C39" s="154" t="s">
        <v>640</v>
      </c>
      <c r="D39" s="170"/>
      <c r="E39" s="207">
        <f t="shared" si="0"/>
        <v>0</v>
      </c>
    </row>
    <row r="40" spans="1:5" ht="30" x14ac:dyDescent="0.2">
      <c r="A40" s="155" t="s">
        <v>668</v>
      </c>
      <c r="B40" s="43" t="str">
        <f>IFERROR(INDEX('Annex 1 LV, HV and UMS charges'!$B$13:$B$46,MATCH($A40,'Annex 1 LV, HV and UMS charges'!$A$13:$A$311,0)),INDEX('Annex 4 LDNO charges'!$B$13:$B$204,MATCH($A40,'Annex 4 LDNO charges'!$A$13:$A$204,0)))</f>
        <v>1L2, 1LH</v>
      </c>
      <c r="C40" s="154" t="s">
        <v>640</v>
      </c>
      <c r="D40" s="170"/>
      <c r="E40" s="207">
        <f t="shared" si="0"/>
        <v>0</v>
      </c>
    </row>
    <row r="41" spans="1:5" ht="30" x14ac:dyDescent="0.2">
      <c r="A41" s="155" t="s">
        <v>669</v>
      </c>
      <c r="B41" s="43" t="str">
        <f>IFERROR(INDEX('Annex 1 LV, HV and UMS charges'!$B$13:$B$46,MATCH($A41,'Annex 1 LV, HV and UMS charges'!$A$13:$A$311,0)),INDEX('Annex 4 LDNO charges'!$B$13:$B$204,MATCH($A41,'Annex 4 LDNO charges'!$A$13:$A$204,0)))</f>
        <v>2L2, 2LH</v>
      </c>
      <c r="C41" s="154" t="s">
        <v>640</v>
      </c>
      <c r="D41" s="170"/>
      <c r="E41" s="207">
        <f t="shared" si="0"/>
        <v>0</v>
      </c>
    </row>
    <row r="42" spans="1:5" ht="30" x14ac:dyDescent="0.2">
      <c r="A42" s="155" t="s">
        <v>670</v>
      </c>
      <c r="B42" s="43" t="str">
        <f>IFERROR(INDEX('Annex 1 LV, HV and UMS charges'!$B$13:$B$46,MATCH($A42,'Annex 1 LV, HV and UMS charges'!$A$13:$A$311,0)),INDEX('Annex 4 LDNO charges'!$B$13:$B$204,MATCH($A42,'Annex 4 LDNO charges'!$A$13:$A$204,0)))</f>
        <v>3L2, 3LH</v>
      </c>
      <c r="C42" s="154" t="s">
        <v>640</v>
      </c>
      <c r="D42" s="170"/>
      <c r="E42" s="207">
        <f t="shared" si="0"/>
        <v>0</v>
      </c>
    </row>
    <row r="43" spans="1:5" ht="30" x14ac:dyDescent="0.2">
      <c r="A43" s="155" t="s">
        <v>671</v>
      </c>
      <c r="B43" s="43" t="str">
        <f>IFERROR(INDEX('Annex 1 LV, HV and UMS charges'!$B$13:$B$46,MATCH($A43,'Annex 1 LV, HV and UMS charges'!$A$13:$A$311,0)),INDEX('Annex 4 LDNO charges'!$B$13:$B$204,MATCH($A43,'Annex 4 LDNO charges'!$A$13:$A$204,0)))</f>
        <v>4L2, 4LH</v>
      </c>
      <c r="C43" s="154" t="s">
        <v>640</v>
      </c>
      <c r="D43" s="170"/>
      <c r="E43" s="207">
        <f t="shared" si="0"/>
        <v>0</v>
      </c>
    </row>
    <row r="44" spans="1:5" ht="15" x14ac:dyDescent="0.2">
      <c r="A44" s="155" t="s">
        <v>544</v>
      </c>
      <c r="B44" s="43" t="str">
        <f>IFERROR(INDEX('Annex 1 LV, HV and UMS charges'!$B$13:$B$46,MATCH($A44,'Annex 1 LV, HV and UMS charges'!$A$13:$A$311,0)),INDEX('Annex 4 LDNO charges'!$B$13:$B$204,MATCH($A44,'Annex 4 LDNO charges'!$A$13:$A$204,0)))</f>
        <v>5L2</v>
      </c>
      <c r="C44" s="154">
        <v>0</v>
      </c>
      <c r="D44" s="170"/>
      <c r="E44" s="207">
        <f t="shared" si="0"/>
        <v>0</v>
      </c>
    </row>
    <row r="45" spans="1:5" ht="15" x14ac:dyDescent="0.2">
      <c r="A45" s="155" t="s">
        <v>545</v>
      </c>
      <c r="B45" s="43" t="str">
        <f>IFERROR(INDEX('Annex 1 LV, HV and UMS charges'!$B$13:$B$46,MATCH($A45,'Annex 1 LV, HV and UMS charges'!$A$13:$A$311,0)),INDEX('Annex 4 LDNO charges'!$B$13:$B$204,MATCH($A45,'Annex 4 LDNO charges'!$A$13:$A$204,0)))</f>
        <v>6L2</v>
      </c>
      <c r="C45" s="154">
        <v>0</v>
      </c>
      <c r="D45" s="170"/>
      <c r="E45" s="207">
        <f t="shared" si="0"/>
        <v>0</v>
      </c>
    </row>
    <row r="46" spans="1:5" ht="15" x14ac:dyDescent="0.2">
      <c r="A46" s="155" t="s">
        <v>546</v>
      </c>
      <c r="B46" s="43" t="str">
        <f>IFERROR(INDEX('Annex 1 LV, HV and UMS charges'!$B$13:$B$46,MATCH($A46,'Annex 1 LV, HV and UMS charges'!$A$13:$A$311,0)),INDEX('Annex 4 LDNO charges'!$B$13:$B$204,MATCH($A46,'Annex 4 LDNO charges'!$A$13:$A$204,0)))</f>
        <v>7L2</v>
      </c>
      <c r="C46" s="154">
        <v>0</v>
      </c>
      <c r="D46" s="170"/>
      <c r="E46" s="207">
        <f t="shared" si="0"/>
        <v>0</v>
      </c>
    </row>
    <row r="47" spans="1:5" ht="15" x14ac:dyDescent="0.2">
      <c r="A47" s="155" t="s">
        <v>547</v>
      </c>
      <c r="B47" s="43" t="str">
        <f>IFERROR(INDEX('Annex 1 LV, HV and UMS charges'!$B$13:$B$46,MATCH($A47,'Annex 1 LV, HV and UMS charges'!$A$13:$A$311,0)),INDEX('Annex 4 LDNO charges'!$B$13:$B$204,MATCH($A47,'Annex 4 LDNO charges'!$A$13:$A$204,0)))</f>
        <v>8L2</v>
      </c>
      <c r="C47" s="154">
        <v>0</v>
      </c>
      <c r="D47" s="170"/>
      <c r="E47" s="207">
        <f t="shared" si="0"/>
        <v>0</v>
      </c>
    </row>
    <row r="48" spans="1:5" ht="15" x14ac:dyDescent="0.2">
      <c r="A48" s="155" t="s">
        <v>548</v>
      </c>
      <c r="B48" s="43" t="str">
        <f>IFERROR(INDEX('Annex 1 LV, HV and UMS charges'!$B$13:$B$46,MATCH($A48,'Annex 1 LV, HV and UMS charges'!$A$13:$A$311,0)),INDEX('Annex 4 LDNO charges'!$B$13:$B$204,MATCH($A48,'Annex 4 LDNO charges'!$A$13:$A$204,0)))</f>
        <v>9L2</v>
      </c>
      <c r="C48" s="154">
        <v>0</v>
      </c>
      <c r="D48" s="170"/>
      <c r="E48" s="207">
        <f t="shared" si="0"/>
        <v>0</v>
      </c>
    </row>
    <row r="49" spans="1:5" ht="15" x14ac:dyDescent="0.2">
      <c r="A49" s="155" t="s">
        <v>549</v>
      </c>
      <c r="B49" s="43" t="str">
        <f>IFERROR(INDEX('Annex 1 LV, HV and UMS charges'!$B$13:$B$46,MATCH($A49,'Annex 1 LV, HV and UMS charges'!$A$13:$A$311,0)),INDEX('Annex 4 LDNO charges'!$B$13:$B$204,MATCH($A49,'Annex 4 LDNO charges'!$A$13:$A$204,0)))</f>
        <v>2L</v>
      </c>
      <c r="C49" s="154">
        <v>0</v>
      </c>
      <c r="D49" s="170"/>
      <c r="E49" s="207">
        <f t="shared" si="0"/>
        <v>0</v>
      </c>
    </row>
    <row r="50" spans="1:5" ht="15" x14ac:dyDescent="0.2">
      <c r="A50" s="155" t="s">
        <v>550</v>
      </c>
      <c r="B50" s="43" t="str">
        <f>IFERROR(INDEX('Annex 1 LV, HV and UMS charges'!$B$13:$B$46,MATCH($A50,'Annex 1 LV, HV and UMS charges'!$A$13:$A$311,0)),INDEX('Annex 4 LDNO charges'!$B$13:$B$204,MATCH($A50,'Annex 4 LDNO charges'!$A$13:$A$204,0)))</f>
        <v>12L</v>
      </c>
      <c r="C50" s="154">
        <v>0</v>
      </c>
      <c r="D50" s="170"/>
      <c r="E50" s="207">
        <f t="shared" si="0"/>
        <v>0</v>
      </c>
    </row>
    <row r="51" spans="1:5" ht="15" x14ac:dyDescent="0.2">
      <c r="A51" s="155" t="s">
        <v>551</v>
      </c>
      <c r="B51" s="43" t="str">
        <f>IFERROR(INDEX('Annex 1 LV, HV and UMS charges'!$B$13:$B$46,MATCH($A51,'Annex 1 LV, HV and UMS charges'!$A$13:$A$311,0)),INDEX('Annex 4 LDNO charges'!$B$13:$B$204,MATCH($A51,'Annex 4 LDNO charges'!$A$13:$A$204,0)))</f>
        <v>22L</v>
      </c>
      <c r="C51" s="154">
        <v>0</v>
      </c>
      <c r="D51" s="170"/>
      <c r="E51" s="207">
        <f t="shared" si="0"/>
        <v>0</v>
      </c>
    </row>
    <row r="52" spans="1:5" ht="15" x14ac:dyDescent="0.2">
      <c r="A52" s="155" t="s">
        <v>552</v>
      </c>
      <c r="B52" s="43" t="str">
        <f>IFERROR(INDEX('Annex 1 LV, HV and UMS charges'!$B$13:$B$46,MATCH($A52,'Annex 1 LV, HV and UMS charges'!$A$13:$A$311,0)),INDEX('Annex 4 LDNO charges'!$B$13:$B$204,MATCH($A52,'Annex 4 LDNO charges'!$A$13:$A$204,0)))</f>
        <v>32L</v>
      </c>
      <c r="C52" s="154">
        <v>0</v>
      </c>
      <c r="D52" s="170"/>
      <c r="E52" s="207">
        <f t="shared" si="0"/>
        <v>0</v>
      </c>
    </row>
    <row r="53" spans="1:5" ht="15" x14ac:dyDescent="0.2">
      <c r="A53" s="155" t="s">
        <v>553</v>
      </c>
      <c r="B53" s="43" t="str">
        <f>IFERROR(INDEX('Annex 1 LV, HV and UMS charges'!$B$13:$B$46,MATCH($A53,'Annex 1 LV, HV and UMS charges'!$A$13:$A$311,0)),INDEX('Annex 4 LDNO charges'!$B$13:$B$204,MATCH($A53,'Annex 4 LDNO charges'!$A$13:$A$204,0)))</f>
        <v>42L</v>
      </c>
      <c r="C53" s="154">
        <v>0</v>
      </c>
      <c r="D53" s="170"/>
      <c r="E53" s="207">
        <f t="shared" si="0"/>
        <v>0</v>
      </c>
    </row>
    <row r="54" spans="1:5" ht="15" x14ac:dyDescent="0.2">
      <c r="A54" s="155" t="s">
        <v>554</v>
      </c>
      <c r="B54" s="43" t="str">
        <f>IFERROR(INDEX('Annex 1 LV, HV and UMS charges'!$B$13:$B$46,MATCH($A54,'Annex 1 LV, HV and UMS charges'!$A$13:$A$311,0)),INDEX('Annex 4 LDNO charges'!$B$13:$B$204,MATCH($A54,'Annex 4 LDNO charges'!$A$13:$A$204,0)))</f>
        <v>52L</v>
      </c>
      <c r="C54" s="154">
        <v>0</v>
      </c>
      <c r="D54" s="170"/>
      <c r="E54" s="207">
        <f t="shared" si="0"/>
        <v>0</v>
      </c>
    </row>
    <row r="55" spans="1:5" ht="15" x14ac:dyDescent="0.2">
      <c r="A55" s="155" t="s">
        <v>555</v>
      </c>
      <c r="B55" s="43" t="str">
        <f>IFERROR(INDEX('Annex 1 LV, HV and UMS charges'!$B$13:$B$46,MATCH($A55,'Annex 1 LV, HV and UMS charges'!$A$13:$A$311,0)),INDEX('Annex 4 LDNO charges'!$B$13:$B$204,MATCH($A55,'Annex 4 LDNO charges'!$A$13:$A$204,0)))</f>
        <v>62L</v>
      </c>
      <c r="C55" s="154">
        <v>0</v>
      </c>
      <c r="D55" s="170"/>
      <c r="E55" s="207">
        <f t="shared" si="0"/>
        <v>0</v>
      </c>
    </row>
    <row r="56" spans="1:5" ht="15" x14ac:dyDescent="0.2">
      <c r="A56" s="155" t="s">
        <v>556</v>
      </c>
      <c r="B56" s="43" t="str">
        <f>IFERROR(INDEX('Annex 1 LV, HV and UMS charges'!$B$13:$B$46,MATCH($A56,'Annex 1 LV, HV and UMS charges'!$A$13:$A$311,0)),INDEX('Annex 4 LDNO charges'!$B$13:$B$204,MATCH($A56,'Annex 4 LDNO charges'!$A$13:$A$204,0)))</f>
        <v>72L</v>
      </c>
      <c r="C56" s="154">
        <v>0</v>
      </c>
      <c r="D56" s="170"/>
      <c r="E56" s="207">
        <f t="shared" si="0"/>
        <v>0</v>
      </c>
    </row>
    <row r="57" spans="1:5" ht="15" x14ac:dyDescent="0.2">
      <c r="A57" s="155" t="s">
        <v>557</v>
      </c>
      <c r="B57" s="43" t="str">
        <f>IFERROR(INDEX('Annex 1 LV, HV and UMS charges'!$B$13:$B$46,MATCH($A57,'Annex 1 LV, HV and UMS charges'!$A$13:$A$311,0)),INDEX('Annex 4 LDNO charges'!$B$13:$B$204,MATCH($A57,'Annex 4 LDNO charges'!$A$13:$A$204,0)))</f>
        <v>82L</v>
      </c>
      <c r="C57" s="154">
        <v>0</v>
      </c>
      <c r="D57" s="170"/>
      <c r="E57" s="207">
        <f t="shared" si="0"/>
        <v>0</v>
      </c>
    </row>
    <row r="58" spans="1:5" ht="15" x14ac:dyDescent="0.2">
      <c r="A58" s="155" t="s">
        <v>558</v>
      </c>
      <c r="B58" s="43" t="str">
        <f>IFERROR(INDEX('Annex 1 LV, HV and UMS charges'!$B$13:$B$46,MATCH($A58,'Annex 1 LV, HV and UMS charges'!$A$13:$A$311,0)),INDEX('Annex 4 LDNO charges'!$B$13:$B$204,MATCH($A58,'Annex 4 LDNO charges'!$A$13:$A$204,0)))</f>
        <v>92L</v>
      </c>
      <c r="C58" s="154">
        <v>0</v>
      </c>
      <c r="D58" s="170"/>
      <c r="E58" s="207">
        <f t="shared" si="0"/>
        <v>0</v>
      </c>
    </row>
    <row r="59" spans="1:5" ht="15" x14ac:dyDescent="0.2">
      <c r="A59" s="155" t="s">
        <v>672</v>
      </c>
      <c r="B59" s="43">
        <f>IFERROR(INDEX('Annex 1 LV, HV and UMS charges'!$B$13:$B$46,MATCH($A59,'Annex 1 LV, HV and UMS charges'!$A$13:$A$311,0)),INDEX('Annex 4 LDNO charges'!$B$13:$B$204,MATCH($A59,'Annex 4 LDNO charges'!$A$13:$A$204,0)))</f>
        <v>0</v>
      </c>
      <c r="C59" s="168" t="s">
        <v>641</v>
      </c>
      <c r="D59" s="169">
        <f>IF(IFERROR(FIND("RELATED MPAN",UPPER($A7)),0)+IFERROR(FIND("GENER",UPPER($A7)),0)+IFERROR(FIND("UNMETERED",UPPER($A7)),0)=0,D$6,0)</f>
        <v>0</v>
      </c>
      <c r="E59" s="207">
        <f t="shared" si="0"/>
        <v>0</v>
      </c>
    </row>
    <row r="60" spans="1:5" ht="30" x14ac:dyDescent="0.2">
      <c r="A60" s="155" t="s">
        <v>673</v>
      </c>
      <c r="B60" s="43">
        <f>IFERROR(INDEX('Annex 1 LV, HV and UMS charges'!$B$13:$B$46,MATCH($A60,'Annex 1 LV, HV and UMS charges'!$A$13:$A$311,0)),INDEX('Annex 4 LDNO charges'!$B$13:$B$204,MATCH($A60,'Annex 4 LDNO charges'!$A$13:$A$204,0)))</f>
        <v>0</v>
      </c>
      <c r="C60" s="154" t="s">
        <v>640</v>
      </c>
      <c r="D60" s="170"/>
      <c r="E60" s="207">
        <f t="shared" si="0"/>
        <v>0</v>
      </c>
    </row>
    <row r="61" spans="1:5" ht="30" x14ac:dyDescent="0.2">
      <c r="A61" s="155" t="s">
        <v>674</v>
      </c>
      <c r="B61" s="43">
        <f>IFERROR(INDEX('Annex 1 LV, HV and UMS charges'!$B$13:$B$46,MATCH($A61,'Annex 1 LV, HV and UMS charges'!$A$13:$A$311,0)),INDEX('Annex 4 LDNO charges'!$B$13:$B$204,MATCH($A61,'Annex 4 LDNO charges'!$A$13:$A$204,0)))</f>
        <v>0</v>
      </c>
      <c r="C61" s="154" t="s">
        <v>640</v>
      </c>
      <c r="D61" s="170"/>
      <c r="E61" s="207">
        <f t="shared" si="0"/>
        <v>0</v>
      </c>
    </row>
    <row r="62" spans="1:5" ht="30" x14ac:dyDescent="0.2">
      <c r="A62" s="155" t="s">
        <v>675</v>
      </c>
      <c r="B62" s="43">
        <f>IFERROR(INDEX('Annex 1 LV, HV and UMS charges'!$B$13:$B$46,MATCH($A62,'Annex 1 LV, HV and UMS charges'!$A$13:$A$311,0)),INDEX('Annex 4 LDNO charges'!$B$13:$B$204,MATCH($A62,'Annex 4 LDNO charges'!$A$13:$A$204,0)))</f>
        <v>0</v>
      </c>
      <c r="C62" s="154" t="s">
        <v>640</v>
      </c>
      <c r="D62" s="170"/>
      <c r="E62" s="207">
        <f t="shared" si="0"/>
        <v>0</v>
      </c>
    </row>
    <row r="63" spans="1:5" ht="30" x14ac:dyDescent="0.2">
      <c r="A63" s="155" t="s">
        <v>676</v>
      </c>
      <c r="B63" s="43">
        <f>IFERROR(INDEX('Annex 1 LV, HV and UMS charges'!$B$13:$B$46,MATCH($A63,'Annex 1 LV, HV and UMS charges'!$A$13:$A$311,0)),INDEX('Annex 4 LDNO charges'!$B$13:$B$204,MATCH($A63,'Annex 4 LDNO charges'!$A$13:$A$204,0)))</f>
        <v>0</v>
      </c>
      <c r="C63" s="154" t="s">
        <v>640</v>
      </c>
      <c r="D63" s="170"/>
      <c r="E63" s="207">
        <f t="shared" si="0"/>
        <v>0</v>
      </c>
    </row>
    <row r="64" spans="1:5" ht="30" x14ac:dyDescent="0.2">
      <c r="A64" s="155" t="s">
        <v>677</v>
      </c>
      <c r="B64" s="43">
        <f>IFERROR(INDEX('Annex 1 LV, HV and UMS charges'!$B$13:$B$46,MATCH($A64,'Annex 1 LV, HV and UMS charges'!$A$13:$A$311,0)),INDEX('Annex 4 LDNO charges'!$B$13:$B$204,MATCH($A64,'Annex 4 LDNO charges'!$A$13:$A$204,0)))</f>
        <v>0</v>
      </c>
      <c r="C64" s="154" t="s">
        <v>640</v>
      </c>
      <c r="D64" s="170"/>
      <c r="E64" s="207">
        <f t="shared" si="0"/>
        <v>0</v>
      </c>
    </row>
    <row r="65" spans="1:5" ht="15" x14ac:dyDescent="0.2">
      <c r="A65" s="155" t="s">
        <v>619</v>
      </c>
      <c r="B65" s="43">
        <f>IFERROR(INDEX('Annex 1 LV, HV and UMS charges'!$B$13:$B$46,MATCH($A65,'Annex 1 LV, HV and UMS charges'!$A$13:$A$311,0)),INDEX('Annex 4 LDNO charges'!$B$13:$B$204,MATCH($A65,'Annex 4 LDNO charges'!$A$13:$A$204,0)))</f>
        <v>0</v>
      </c>
      <c r="C65" s="154">
        <v>0</v>
      </c>
      <c r="D65" s="170"/>
      <c r="E65" s="207">
        <f t="shared" si="0"/>
        <v>0</v>
      </c>
    </row>
    <row r="66" spans="1:5" ht="15" x14ac:dyDescent="0.2">
      <c r="A66" s="155" t="s">
        <v>620</v>
      </c>
      <c r="B66" s="43">
        <f>IFERROR(INDEX('Annex 1 LV, HV and UMS charges'!$B$13:$B$46,MATCH($A66,'Annex 1 LV, HV and UMS charges'!$A$13:$A$311,0)),INDEX('Annex 4 LDNO charges'!$B$13:$B$204,MATCH($A66,'Annex 4 LDNO charges'!$A$13:$A$204,0)))</f>
        <v>0</v>
      </c>
      <c r="C66" s="154">
        <v>0</v>
      </c>
      <c r="D66" s="170"/>
      <c r="E66" s="207">
        <f t="shared" si="0"/>
        <v>0</v>
      </c>
    </row>
    <row r="67" spans="1:5" ht="15" x14ac:dyDescent="0.2">
      <c r="A67" s="155" t="s">
        <v>621</v>
      </c>
      <c r="B67" s="43">
        <f>IFERROR(INDEX('Annex 1 LV, HV and UMS charges'!$B$13:$B$46,MATCH($A67,'Annex 1 LV, HV and UMS charges'!$A$13:$A$311,0)),INDEX('Annex 4 LDNO charges'!$B$13:$B$204,MATCH($A67,'Annex 4 LDNO charges'!$A$13:$A$204,0)))</f>
        <v>0</v>
      </c>
      <c r="C67" s="154">
        <v>0</v>
      </c>
      <c r="D67" s="170"/>
      <c r="E67" s="207">
        <f t="shared" si="0"/>
        <v>0</v>
      </c>
    </row>
    <row r="68" spans="1:5" ht="15" x14ac:dyDescent="0.2">
      <c r="A68" s="155" t="s">
        <v>622</v>
      </c>
      <c r="B68" s="43">
        <f>IFERROR(INDEX('Annex 1 LV, HV and UMS charges'!$B$13:$B$46,MATCH($A68,'Annex 1 LV, HV and UMS charges'!$A$13:$A$311,0)),INDEX('Annex 4 LDNO charges'!$B$13:$B$204,MATCH($A68,'Annex 4 LDNO charges'!$A$13:$A$204,0)))</f>
        <v>0</v>
      </c>
      <c r="C68" s="154">
        <v>0</v>
      </c>
      <c r="D68" s="170"/>
      <c r="E68" s="207">
        <f t="shared" si="0"/>
        <v>0</v>
      </c>
    </row>
    <row r="69" spans="1:5" ht="15" x14ac:dyDescent="0.2">
      <c r="A69" s="155" t="s">
        <v>623</v>
      </c>
      <c r="B69" s="43">
        <f>IFERROR(INDEX('Annex 1 LV, HV and UMS charges'!$B$13:$B$46,MATCH($A69,'Annex 1 LV, HV and UMS charges'!$A$13:$A$311,0)),INDEX('Annex 4 LDNO charges'!$B$13:$B$204,MATCH($A69,'Annex 4 LDNO charges'!$A$13:$A$204,0)))</f>
        <v>0</v>
      </c>
      <c r="C69" s="154">
        <v>0</v>
      </c>
      <c r="D69" s="170"/>
      <c r="E69" s="207">
        <f t="shared" si="0"/>
        <v>0</v>
      </c>
    </row>
    <row r="70" spans="1:5" ht="15" x14ac:dyDescent="0.2">
      <c r="A70" s="155" t="s">
        <v>624</v>
      </c>
      <c r="B70" s="43">
        <f>IFERROR(INDEX('Annex 1 LV, HV and UMS charges'!$B$13:$B$46,MATCH($A70,'Annex 1 LV, HV and UMS charges'!$A$13:$A$311,0)),INDEX('Annex 4 LDNO charges'!$B$13:$B$204,MATCH($A70,'Annex 4 LDNO charges'!$A$13:$A$204,0)))</f>
        <v>0</v>
      </c>
      <c r="C70" s="154">
        <v>0</v>
      </c>
      <c r="D70" s="170"/>
      <c r="E70" s="207">
        <f t="shared" si="0"/>
        <v>0</v>
      </c>
    </row>
    <row r="71" spans="1:5" ht="15" x14ac:dyDescent="0.2">
      <c r="A71" s="155" t="s">
        <v>625</v>
      </c>
      <c r="B71" s="43">
        <f>IFERROR(INDEX('Annex 1 LV, HV and UMS charges'!$B$13:$B$46,MATCH($A71,'Annex 1 LV, HV and UMS charges'!$A$13:$A$311,0)),INDEX('Annex 4 LDNO charges'!$B$13:$B$204,MATCH($A71,'Annex 4 LDNO charges'!$A$13:$A$204,0)))</f>
        <v>0</v>
      </c>
      <c r="C71" s="154">
        <v>0</v>
      </c>
      <c r="D71" s="170"/>
      <c r="E71" s="207">
        <f t="shared" ref="E71:E134" si="1">IF(IFERROR(FIND("RELATED MPAN",UPPER($A71)),0)+IFERROR(FIND("GENER",UPPER($A71)),0)+IFERROR(FIND("UNMETERED",UPPER($A71)),0)=0,E$6,0)</f>
        <v>0</v>
      </c>
    </row>
    <row r="72" spans="1:5" ht="15" x14ac:dyDescent="0.2">
      <c r="A72" s="155" t="s">
        <v>626</v>
      </c>
      <c r="B72" s="43">
        <f>IFERROR(INDEX('Annex 1 LV, HV and UMS charges'!$B$13:$B$46,MATCH($A72,'Annex 1 LV, HV and UMS charges'!$A$13:$A$311,0)),INDEX('Annex 4 LDNO charges'!$B$13:$B$204,MATCH($A72,'Annex 4 LDNO charges'!$A$13:$A$204,0)))</f>
        <v>0</v>
      </c>
      <c r="C72" s="154">
        <v>0</v>
      </c>
      <c r="D72" s="170"/>
      <c r="E72" s="207">
        <f t="shared" si="1"/>
        <v>0</v>
      </c>
    </row>
    <row r="73" spans="1:5" ht="15" x14ac:dyDescent="0.2">
      <c r="A73" s="155" t="s">
        <v>627</v>
      </c>
      <c r="B73" s="43">
        <f>IFERROR(INDEX('Annex 1 LV, HV and UMS charges'!$B$13:$B$46,MATCH($A73,'Annex 1 LV, HV and UMS charges'!$A$13:$A$311,0)),INDEX('Annex 4 LDNO charges'!$B$13:$B$204,MATCH($A73,'Annex 4 LDNO charges'!$A$13:$A$204,0)))</f>
        <v>0</v>
      </c>
      <c r="C73" s="154">
        <v>0</v>
      </c>
      <c r="D73" s="170"/>
      <c r="E73" s="207">
        <f t="shared" si="1"/>
        <v>0</v>
      </c>
    </row>
    <row r="74" spans="1:5" ht="15" x14ac:dyDescent="0.2">
      <c r="A74" s="155" t="s">
        <v>628</v>
      </c>
      <c r="B74" s="43">
        <f>IFERROR(INDEX('Annex 1 LV, HV and UMS charges'!$B$13:$B$46,MATCH($A74,'Annex 1 LV, HV and UMS charges'!$A$13:$A$311,0)),INDEX('Annex 4 LDNO charges'!$B$13:$B$204,MATCH($A74,'Annex 4 LDNO charges'!$A$13:$A$204,0)))</f>
        <v>0</v>
      </c>
      <c r="C74" s="154">
        <v>0</v>
      </c>
      <c r="D74" s="170"/>
      <c r="E74" s="207">
        <f t="shared" si="1"/>
        <v>0</v>
      </c>
    </row>
    <row r="75" spans="1:5" ht="15" x14ac:dyDescent="0.2">
      <c r="A75" s="155" t="s">
        <v>629</v>
      </c>
      <c r="B75" s="43">
        <f>IFERROR(INDEX('Annex 1 LV, HV and UMS charges'!$B$13:$B$46,MATCH($A75,'Annex 1 LV, HV and UMS charges'!$A$13:$A$311,0)),INDEX('Annex 4 LDNO charges'!$B$13:$B$204,MATCH($A75,'Annex 4 LDNO charges'!$A$13:$A$204,0)))</f>
        <v>0</v>
      </c>
      <c r="C75" s="154">
        <v>0</v>
      </c>
      <c r="D75" s="170"/>
      <c r="E75" s="207">
        <f t="shared" si="1"/>
        <v>0</v>
      </c>
    </row>
    <row r="76" spans="1:5" ht="15" x14ac:dyDescent="0.2">
      <c r="A76" s="155" t="s">
        <v>630</v>
      </c>
      <c r="B76" s="43">
        <f>IFERROR(INDEX('Annex 1 LV, HV and UMS charges'!$B$13:$B$46,MATCH($A76,'Annex 1 LV, HV and UMS charges'!$A$13:$A$311,0)),INDEX('Annex 4 LDNO charges'!$B$13:$B$204,MATCH($A76,'Annex 4 LDNO charges'!$A$13:$A$204,0)))</f>
        <v>0</v>
      </c>
      <c r="C76" s="154">
        <v>0</v>
      </c>
      <c r="D76" s="170"/>
      <c r="E76" s="207">
        <f t="shared" si="1"/>
        <v>0</v>
      </c>
    </row>
    <row r="77" spans="1:5" ht="15" x14ac:dyDescent="0.2">
      <c r="A77" s="155" t="s">
        <v>631</v>
      </c>
      <c r="B77" s="43">
        <f>IFERROR(INDEX('Annex 1 LV, HV and UMS charges'!$B$13:$B$46,MATCH($A77,'Annex 1 LV, HV and UMS charges'!$A$13:$A$311,0)),INDEX('Annex 4 LDNO charges'!$B$13:$B$204,MATCH($A77,'Annex 4 LDNO charges'!$A$13:$A$204,0)))</f>
        <v>0</v>
      </c>
      <c r="C77" s="154">
        <v>0</v>
      </c>
      <c r="D77" s="170"/>
      <c r="E77" s="207">
        <f t="shared" si="1"/>
        <v>0</v>
      </c>
    </row>
    <row r="78" spans="1:5" ht="15" x14ac:dyDescent="0.2">
      <c r="A78" s="155" t="s">
        <v>632</v>
      </c>
      <c r="B78" s="43">
        <f>IFERROR(INDEX('Annex 1 LV, HV and UMS charges'!$B$13:$B$46,MATCH($A78,'Annex 1 LV, HV and UMS charges'!$A$13:$A$311,0)),INDEX('Annex 4 LDNO charges'!$B$13:$B$204,MATCH($A78,'Annex 4 LDNO charges'!$A$13:$A$204,0)))</f>
        <v>0</v>
      </c>
      <c r="C78" s="154">
        <v>0</v>
      </c>
      <c r="D78" s="170"/>
      <c r="E78" s="207">
        <f t="shared" si="1"/>
        <v>0</v>
      </c>
    </row>
    <row r="79" spans="1:5" ht="15" x14ac:dyDescent="0.2">
      <c r="A79" s="155" t="s">
        <v>633</v>
      </c>
      <c r="B79" s="43">
        <f>IFERROR(INDEX('Annex 1 LV, HV and UMS charges'!$B$13:$B$46,MATCH($A79,'Annex 1 LV, HV and UMS charges'!$A$13:$A$311,0)),INDEX('Annex 4 LDNO charges'!$B$13:$B$204,MATCH($A79,'Annex 4 LDNO charges'!$A$13:$A$204,0)))</f>
        <v>0</v>
      </c>
      <c r="C79" s="154">
        <v>0</v>
      </c>
      <c r="D79" s="170"/>
      <c r="E79" s="207">
        <f t="shared" si="1"/>
        <v>0</v>
      </c>
    </row>
    <row r="80" spans="1:5" ht="15" x14ac:dyDescent="0.2">
      <c r="A80" s="155" t="s">
        <v>678</v>
      </c>
      <c r="B80" s="43">
        <f>IFERROR(INDEX('Annex 1 LV, HV and UMS charges'!$B$13:$B$46,MATCH($A80,'Annex 1 LV, HV and UMS charges'!$A$13:$A$311,0)),INDEX('Annex 4 LDNO charges'!$B$13:$B$204,MATCH($A80,'Annex 4 LDNO charges'!$A$13:$A$204,0)))</f>
        <v>0</v>
      </c>
      <c r="C80" s="168" t="s">
        <v>641</v>
      </c>
      <c r="D80" s="169">
        <f>IF(IFERROR(FIND("RELATED MPAN",UPPER($A7)),0)+IFERROR(FIND("GENER",UPPER($A7)),0)+IFERROR(FIND("UNMETERED",UPPER($A7)),0)=0,D$6,0)</f>
        <v>0</v>
      </c>
      <c r="E80" s="207">
        <f t="shared" si="1"/>
        <v>0</v>
      </c>
    </row>
    <row r="81" spans="1:5" ht="30" x14ac:dyDescent="0.2">
      <c r="A81" s="155" t="s">
        <v>679</v>
      </c>
      <c r="B81" s="43">
        <f>IFERROR(INDEX('Annex 1 LV, HV and UMS charges'!$B$13:$B$46,MATCH($A81,'Annex 1 LV, HV and UMS charges'!$A$13:$A$311,0)),INDEX('Annex 4 LDNO charges'!$B$13:$B$204,MATCH($A81,'Annex 4 LDNO charges'!$A$13:$A$204,0)))</f>
        <v>0</v>
      </c>
      <c r="C81" s="154" t="s">
        <v>640</v>
      </c>
      <c r="D81" s="170"/>
      <c r="E81" s="207">
        <f t="shared" si="1"/>
        <v>0</v>
      </c>
    </row>
    <row r="82" spans="1:5" ht="30" x14ac:dyDescent="0.2">
      <c r="A82" s="155" t="s">
        <v>680</v>
      </c>
      <c r="B82" s="43">
        <f>IFERROR(INDEX('Annex 1 LV, HV and UMS charges'!$B$13:$B$46,MATCH($A82,'Annex 1 LV, HV and UMS charges'!$A$13:$A$311,0)),INDEX('Annex 4 LDNO charges'!$B$13:$B$204,MATCH($A82,'Annex 4 LDNO charges'!$A$13:$A$204,0)))</f>
        <v>0</v>
      </c>
      <c r="C82" s="154" t="s">
        <v>640</v>
      </c>
      <c r="D82" s="170"/>
      <c r="E82" s="207">
        <f t="shared" si="1"/>
        <v>0</v>
      </c>
    </row>
    <row r="83" spans="1:5" ht="30" x14ac:dyDescent="0.2">
      <c r="A83" s="155" t="s">
        <v>681</v>
      </c>
      <c r="B83" s="43">
        <f>IFERROR(INDEX('Annex 1 LV, HV and UMS charges'!$B$13:$B$46,MATCH($A83,'Annex 1 LV, HV and UMS charges'!$A$13:$A$311,0)),INDEX('Annex 4 LDNO charges'!$B$13:$B$204,MATCH($A83,'Annex 4 LDNO charges'!$A$13:$A$204,0)))</f>
        <v>0</v>
      </c>
      <c r="C83" s="154" t="s">
        <v>640</v>
      </c>
      <c r="D83" s="170"/>
      <c r="E83" s="207">
        <f t="shared" si="1"/>
        <v>0</v>
      </c>
    </row>
    <row r="84" spans="1:5" ht="30" x14ac:dyDescent="0.2">
      <c r="A84" s="155" t="s">
        <v>682</v>
      </c>
      <c r="B84" s="43">
        <f>IFERROR(INDEX('Annex 1 LV, HV and UMS charges'!$B$13:$B$46,MATCH($A84,'Annex 1 LV, HV and UMS charges'!$A$13:$A$311,0)),INDEX('Annex 4 LDNO charges'!$B$13:$B$204,MATCH($A84,'Annex 4 LDNO charges'!$A$13:$A$204,0)))</f>
        <v>0</v>
      </c>
      <c r="C84" s="154" t="s">
        <v>640</v>
      </c>
      <c r="D84" s="170"/>
      <c r="E84" s="207">
        <f t="shared" si="1"/>
        <v>0</v>
      </c>
    </row>
    <row r="85" spans="1:5" ht="30" x14ac:dyDescent="0.2">
      <c r="A85" s="155" t="s">
        <v>683</v>
      </c>
      <c r="B85" s="43">
        <f>IFERROR(INDEX('Annex 1 LV, HV and UMS charges'!$B$13:$B$46,MATCH($A85,'Annex 1 LV, HV and UMS charges'!$A$13:$A$311,0)),INDEX('Annex 4 LDNO charges'!$B$13:$B$204,MATCH($A85,'Annex 4 LDNO charges'!$A$13:$A$204,0)))</f>
        <v>0</v>
      </c>
      <c r="C85" s="154" t="s">
        <v>640</v>
      </c>
      <c r="D85" s="170"/>
      <c r="E85" s="207">
        <f t="shared" si="1"/>
        <v>0</v>
      </c>
    </row>
    <row r="86" spans="1:5" ht="15" x14ac:dyDescent="0.2">
      <c r="A86" s="155" t="s">
        <v>604</v>
      </c>
      <c r="B86" s="43">
        <f>IFERROR(INDEX('Annex 1 LV, HV and UMS charges'!$B$13:$B$46,MATCH($A86,'Annex 1 LV, HV and UMS charges'!$A$13:$A$311,0)),INDEX('Annex 4 LDNO charges'!$B$13:$B$204,MATCH($A86,'Annex 4 LDNO charges'!$A$13:$A$204,0)))</f>
        <v>0</v>
      </c>
      <c r="C86" s="154">
        <v>0</v>
      </c>
      <c r="D86" s="170"/>
      <c r="E86" s="207">
        <f t="shared" si="1"/>
        <v>0</v>
      </c>
    </row>
    <row r="87" spans="1:5" ht="15" x14ac:dyDescent="0.2">
      <c r="A87" s="155" t="s">
        <v>605</v>
      </c>
      <c r="B87" s="43">
        <f>IFERROR(INDEX('Annex 1 LV, HV and UMS charges'!$B$13:$B$46,MATCH($A87,'Annex 1 LV, HV and UMS charges'!$A$13:$A$311,0)),INDEX('Annex 4 LDNO charges'!$B$13:$B$204,MATCH($A87,'Annex 4 LDNO charges'!$A$13:$A$204,0)))</f>
        <v>0</v>
      </c>
      <c r="C87" s="154">
        <v>0</v>
      </c>
      <c r="D87" s="170"/>
      <c r="E87" s="207">
        <f t="shared" si="1"/>
        <v>0</v>
      </c>
    </row>
    <row r="88" spans="1:5" ht="15" x14ac:dyDescent="0.2">
      <c r="A88" s="155" t="s">
        <v>606</v>
      </c>
      <c r="B88" s="43">
        <f>IFERROR(INDEX('Annex 1 LV, HV and UMS charges'!$B$13:$B$46,MATCH($A88,'Annex 1 LV, HV and UMS charges'!$A$13:$A$311,0)),INDEX('Annex 4 LDNO charges'!$B$13:$B$204,MATCH($A88,'Annex 4 LDNO charges'!$A$13:$A$204,0)))</f>
        <v>0</v>
      </c>
      <c r="C88" s="154">
        <v>0</v>
      </c>
      <c r="D88" s="170"/>
      <c r="E88" s="207">
        <f t="shared" si="1"/>
        <v>0</v>
      </c>
    </row>
    <row r="89" spans="1:5" ht="15" x14ac:dyDescent="0.2">
      <c r="A89" s="155" t="s">
        <v>607</v>
      </c>
      <c r="B89" s="43">
        <f>IFERROR(INDEX('Annex 1 LV, HV and UMS charges'!$B$13:$B$46,MATCH($A89,'Annex 1 LV, HV and UMS charges'!$A$13:$A$311,0)),INDEX('Annex 4 LDNO charges'!$B$13:$B$204,MATCH($A89,'Annex 4 LDNO charges'!$A$13:$A$204,0)))</f>
        <v>0</v>
      </c>
      <c r="C89" s="154">
        <v>0</v>
      </c>
      <c r="D89" s="170"/>
      <c r="E89" s="207">
        <f t="shared" si="1"/>
        <v>0</v>
      </c>
    </row>
    <row r="90" spans="1:5" ht="15" x14ac:dyDescent="0.2">
      <c r="A90" s="155" t="s">
        <v>608</v>
      </c>
      <c r="B90" s="43">
        <f>IFERROR(INDEX('Annex 1 LV, HV and UMS charges'!$B$13:$B$46,MATCH($A90,'Annex 1 LV, HV and UMS charges'!$A$13:$A$311,0)),INDEX('Annex 4 LDNO charges'!$B$13:$B$204,MATCH($A90,'Annex 4 LDNO charges'!$A$13:$A$204,0)))</f>
        <v>0</v>
      </c>
      <c r="C90" s="154">
        <v>0</v>
      </c>
      <c r="D90" s="170"/>
      <c r="E90" s="207">
        <f t="shared" si="1"/>
        <v>0</v>
      </c>
    </row>
    <row r="91" spans="1:5" ht="15" x14ac:dyDescent="0.2">
      <c r="A91" s="155" t="s">
        <v>609</v>
      </c>
      <c r="B91" s="43">
        <f>IFERROR(INDEX('Annex 1 LV, HV and UMS charges'!$B$13:$B$46,MATCH($A91,'Annex 1 LV, HV and UMS charges'!$A$13:$A$311,0)),INDEX('Annex 4 LDNO charges'!$B$13:$B$204,MATCH($A91,'Annex 4 LDNO charges'!$A$13:$A$204,0)))</f>
        <v>0</v>
      </c>
      <c r="C91" s="154">
        <v>0</v>
      </c>
      <c r="D91" s="170"/>
      <c r="E91" s="207">
        <f t="shared" si="1"/>
        <v>0</v>
      </c>
    </row>
    <row r="92" spans="1:5" ht="15" x14ac:dyDescent="0.2">
      <c r="A92" s="155" t="s">
        <v>610</v>
      </c>
      <c r="B92" s="43">
        <f>IFERROR(INDEX('Annex 1 LV, HV and UMS charges'!$B$13:$B$46,MATCH($A92,'Annex 1 LV, HV and UMS charges'!$A$13:$A$311,0)),INDEX('Annex 4 LDNO charges'!$B$13:$B$204,MATCH($A92,'Annex 4 LDNO charges'!$A$13:$A$204,0)))</f>
        <v>0</v>
      </c>
      <c r="C92" s="154">
        <v>0</v>
      </c>
      <c r="D92" s="170"/>
      <c r="E92" s="207">
        <f t="shared" si="1"/>
        <v>0</v>
      </c>
    </row>
    <row r="93" spans="1:5" ht="15" x14ac:dyDescent="0.2">
      <c r="A93" s="155" t="s">
        <v>611</v>
      </c>
      <c r="B93" s="43">
        <f>IFERROR(INDEX('Annex 1 LV, HV and UMS charges'!$B$13:$B$46,MATCH($A93,'Annex 1 LV, HV and UMS charges'!$A$13:$A$311,0)),INDEX('Annex 4 LDNO charges'!$B$13:$B$204,MATCH($A93,'Annex 4 LDNO charges'!$A$13:$A$204,0)))</f>
        <v>0</v>
      </c>
      <c r="C93" s="154">
        <v>0</v>
      </c>
      <c r="D93" s="170"/>
      <c r="E93" s="207">
        <f t="shared" si="1"/>
        <v>0</v>
      </c>
    </row>
    <row r="94" spans="1:5" ht="15" x14ac:dyDescent="0.2">
      <c r="A94" s="155" t="s">
        <v>612</v>
      </c>
      <c r="B94" s="43">
        <f>IFERROR(INDEX('Annex 1 LV, HV and UMS charges'!$B$13:$B$46,MATCH($A94,'Annex 1 LV, HV and UMS charges'!$A$13:$A$311,0)),INDEX('Annex 4 LDNO charges'!$B$13:$B$204,MATCH($A94,'Annex 4 LDNO charges'!$A$13:$A$204,0)))</f>
        <v>0</v>
      </c>
      <c r="C94" s="154">
        <v>0</v>
      </c>
      <c r="D94" s="170"/>
      <c r="E94" s="207">
        <f t="shared" si="1"/>
        <v>0</v>
      </c>
    </row>
    <row r="95" spans="1:5" ht="15" x14ac:dyDescent="0.2">
      <c r="A95" s="155" t="s">
        <v>613</v>
      </c>
      <c r="B95" s="43">
        <f>IFERROR(INDEX('Annex 1 LV, HV and UMS charges'!$B$13:$B$46,MATCH($A95,'Annex 1 LV, HV and UMS charges'!$A$13:$A$311,0)),INDEX('Annex 4 LDNO charges'!$B$13:$B$204,MATCH($A95,'Annex 4 LDNO charges'!$A$13:$A$204,0)))</f>
        <v>0</v>
      </c>
      <c r="C95" s="154">
        <v>0</v>
      </c>
      <c r="D95" s="170"/>
      <c r="E95" s="207">
        <f t="shared" si="1"/>
        <v>0</v>
      </c>
    </row>
    <row r="96" spans="1:5" ht="15" x14ac:dyDescent="0.2">
      <c r="A96" s="155" t="s">
        <v>614</v>
      </c>
      <c r="B96" s="43">
        <f>IFERROR(INDEX('Annex 1 LV, HV and UMS charges'!$B$13:$B$46,MATCH($A96,'Annex 1 LV, HV and UMS charges'!$A$13:$A$311,0)),INDEX('Annex 4 LDNO charges'!$B$13:$B$204,MATCH($A96,'Annex 4 LDNO charges'!$A$13:$A$204,0)))</f>
        <v>0</v>
      </c>
      <c r="C96" s="154">
        <v>0</v>
      </c>
      <c r="D96" s="170"/>
      <c r="E96" s="207">
        <f t="shared" si="1"/>
        <v>0</v>
      </c>
    </row>
    <row r="97" spans="1:5" ht="15" x14ac:dyDescent="0.2">
      <c r="A97" s="155" t="s">
        <v>615</v>
      </c>
      <c r="B97" s="43">
        <f>IFERROR(INDEX('Annex 1 LV, HV and UMS charges'!$B$13:$B$46,MATCH($A97,'Annex 1 LV, HV and UMS charges'!$A$13:$A$311,0)),INDEX('Annex 4 LDNO charges'!$B$13:$B$204,MATCH($A97,'Annex 4 LDNO charges'!$A$13:$A$204,0)))</f>
        <v>0</v>
      </c>
      <c r="C97" s="154">
        <v>0</v>
      </c>
      <c r="D97" s="170"/>
      <c r="E97" s="207">
        <f t="shared" si="1"/>
        <v>0</v>
      </c>
    </row>
    <row r="98" spans="1:5" ht="15" x14ac:dyDescent="0.2">
      <c r="A98" s="155" t="s">
        <v>616</v>
      </c>
      <c r="B98" s="43">
        <f>IFERROR(INDEX('Annex 1 LV, HV and UMS charges'!$B$13:$B$46,MATCH($A98,'Annex 1 LV, HV and UMS charges'!$A$13:$A$311,0)),INDEX('Annex 4 LDNO charges'!$B$13:$B$204,MATCH($A98,'Annex 4 LDNO charges'!$A$13:$A$204,0)))</f>
        <v>0</v>
      </c>
      <c r="C98" s="154">
        <v>0</v>
      </c>
      <c r="D98" s="170"/>
      <c r="E98" s="207">
        <f t="shared" si="1"/>
        <v>0</v>
      </c>
    </row>
    <row r="99" spans="1:5" ht="15" x14ac:dyDescent="0.2">
      <c r="A99" s="155" t="s">
        <v>617</v>
      </c>
      <c r="B99" s="43">
        <f>IFERROR(INDEX('Annex 1 LV, HV and UMS charges'!$B$13:$B$46,MATCH($A99,'Annex 1 LV, HV and UMS charges'!$A$13:$A$311,0)),INDEX('Annex 4 LDNO charges'!$B$13:$B$204,MATCH($A99,'Annex 4 LDNO charges'!$A$13:$A$204,0)))</f>
        <v>0</v>
      </c>
      <c r="C99" s="154">
        <v>0</v>
      </c>
      <c r="D99" s="170"/>
      <c r="E99" s="207">
        <f t="shared" si="1"/>
        <v>0</v>
      </c>
    </row>
    <row r="100" spans="1:5" ht="15" x14ac:dyDescent="0.2">
      <c r="A100" s="155" t="s">
        <v>618</v>
      </c>
      <c r="B100" s="43">
        <f>IFERROR(INDEX('Annex 1 LV, HV and UMS charges'!$B$13:$B$46,MATCH($A100,'Annex 1 LV, HV and UMS charges'!$A$13:$A$311,0)),INDEX('Annex 4 LDNO charges'!$B$13:$B$204,MATCH($A100,'Annex 4 LDNO charges'!$A$13:$A$204,0)))</f>
        <v>0</v>
      </c>
      <c r="C100" s="154">
        <v>0</v>
      </c>
      <c r="D100" s="170"/>
      <c r="E100" s="207">
        <f t="shared" si="1"/>
        <v>0</v>
      </c>
    </row>
    <row r="101" spans="1:5" ht="15" x14ac:dyDescent="0.2">
      <c r="A101" s="155" t="s">
        <v>684</v>
      </c>
      <c r="B101" s="43">
        <f>IFERROR(INDEX('Annex 1 LV, HV and UMS charges'!$B$13:$B$46,MATCH($A101,'Annex 1 LV, HV and UMS charges'!$A$13:$A$311,0)),INDEX('Annex 4 LDNO charges'!$B$13:$B$204,MATCH($A101,'Annex 4 LDNO charges'!$A$13:$A$204,0)))</f>
        <v>0</v>
      </c>
      <c r="C101" s="168" t="s">
        <v>641</v>
      </c>
      <c r="D101" s="169">
        <f>IF(IFERROR(FIND("RELATED MPAN",UPPER($A28)),0)+IFERROR(FIND("GENER",UPPER($A28)),0)+IFERROR(FIND("UNMETERED",UPPER($A28)),0)=0,D$6,0)</f>
        <v>0</v>
      </c>
      <c r="E101" s="207">
        <f t="shared" si="1"/>
        <v>0</v>
      </c>
    </row>
    <row r="102" spans="1:5" ht="30" x14ac:dyDescent="0.2">
      <c r="A102" s="155" t="s">
        <v>685</v>
      </c>
      <c r="B102" s="43">
        <f>IFERROR(INDEX('Annex 1 LV, HV and UMS charges'!$B$13:$B$46,MATCH($A102,'Annex 1 LV, HV and UMS charges'!$A$13:$A$311,0)),INDEX('Annex 4 LDNO charges'!$B$13:$B$204,MATCH($A102,'Annex 4 LDNO charges'!$A$13:$A$204,0)))</f>
        <v>0</v>
      </c>
      <c r="C102" s="154" t="s">
        <v>640</v>
      </c>
      <c r="D102" s="170"/>
      <c r="E102" s="207">
        <f t="shared" si="1"/>
        <v>0</v>
      </c>
    </row>
    <row r="103" spans="1:5" ht="30" x14ac:dyDescent="0.2">
      <c r="A103" s="155" t="s">
        <v>686</v>
      </c>
      <c r="B103" s="43">
        <f>IFERROR(INDEX('Annex 1 LV, HV and UMS charges'!$B$13:$B$46,MATCH($A103,'Annex 1 LV, HV and UMS charges'!$A$13:$A$311,0)),INDEX('Annex 4 LDNO charges'!$B$13:$B$204,MATCH($A103,'Annex 4 LDNO charges'!$A$13:$A$204,0)))</f>
        <v>0</v>
      </c>
      <c r="C103" s="154" t="s">
        <v>640</v>
      </c>
      <c r="D103" s="170"/>
      <c r="E103" s="207">
        <f t="shared" si="1"/>
        <v>0</v>
      </c>
    </row>
    <row r="104" spans="1:5" ht="30" x14ac:dyDescent="0.2">
      <c r="A104" s="155" t="s">
        <v>687</v>
      </c>
      <c r="B104" s="43">
        <f>IFERROR(INDEX('Annex 1 LV, HV and UMS charges'!$B$13:$B$46,MATCH($A104,'Annex 1 LV, HV and UMS charges'!$A$13:$A$311,0)),INDEX('Annex 4 LDNO charges'!$B$13:$B$204,MATCH($A104,'Annex 4 LDNO charges'!$A$13:$A$204,0)))</f>
        <v>0</v>
      </c>
      <c r="C104" s="154" t="s">
        <v>640</v>
      </c>
      <c r="D104" s="170"/>
      <c r="E104" s="207">
        <f t="shared" si="1"/>
        <v>0</v>
      </c>
    </row>
    <row r="105" spans="1:5" ht="30" x14ac:dyDescent="0.2">
      <c r="A105" s="155" t="s">
        <v>688</v>
      </c>
      <c r="B105" s="43">
        <f>IFERROR(INDEX('Annex 1 LV, HV and UMS charges'!$B$13:$B$46,MATCH($A105,'Annex 1 LV, HV and UMS charges'!$A$13:$A$311,0)),INDEX('Annex 4 LDNO charges'!$B$13:$B$204,MATCH($A105,'Annex 4 LDNO charges'!$A$13:$A$204,0)))</f>
        <v>0</v>
      </c>
      <c r="C105" s="154" t="s">
        <v>640</v>
      </c>
      <c r="D105" s="170"/>
      <c r="E105" s="207">
        <f t="shared" si="1"/>
        <v>0</v>
      </c>
    </row>
    <row r="106" spans="1:5" ht="30" x14ac:dyDescent="0.2">
      <c r="A106" s="155" t="s">
        <v>689</v>
      </c>
      <c r="B106" s="43">
        <f>IFERROR(INDEX('Annex 1 LV, HV and UMS charges'!$B$13:$B$46,MATCH($A106,'Annex 1 LV, HV and UMS charges'!$A$13:$A$311,0)),INDEX('Annex 4 LDNO charges'!$B$13:$B$204,MATCH($A106,'Annex 4 LDNO charges'!$A$13:$A$204,0)))</f>
        <v>0</v>
      </c>
      <c r="C106" s="154" t="s">
        <v>640</v>
      </c>
      <c r="D106" s="170"/>
      <c r="E106" s="207">
        <f t="shared" si="1"/>
        <v>0</v>
      </c>
    </row>
    <row r="107" spans="1:5" ht="15" x14ac:dyDescent="0.2">
      <c r="A107" s="155" t="s">
        <v>589</v>
      </c>
      <c r="B107" s="43">
        <f>IFERROR(INDEX('Annex 1 LV, HV and UMS charges'!$B$13:$B$46,MATCH($A107,'Annex 1 LV, HV and UMS charges'!$A$13:$A$311,0)),INDEX('Annex 4 LDNO charges'!$B$13:$B$204,MATCH($A107,'Annex 4 LDNO charges'!$A$13:$A$204,0)))</f>
        <v>0</v>
      </c>
      <c r="C107" s="154">
        <v>0</v>
      </c>
      <c r="D107" s="170"/>
      <c r="E107" s="207">
        <f t="shared" si="1"/>
        <v>0</v>
      </c>
    </row>
    <row r="108" spans="1:5" ht="15" x14ac:dyDescent="0.2">
      <c r="A108" s="155" t="s">
        <v>590</v>
      </c>
      <c r="B108" s="43">
        <f>IFERROR(INDEX('Annex 1 LV, HV and UMS charges'!$B$13:$B$46,MATCH($A108,'Annex 1 LV, HV and UMS charges'!$A$13:$A$311,0)),INDEX('Annex 4 LDNO charges'!$B$13:$B$204,MATCH($A108,'Annex 4 LDNO charges'!$A$13:$A$204,0)))</f>
        <v>0</v>
      </c>
      <c r="C108" s="154">
        <v>0</v>
      </c>
      <c r="D108" s="170"/>
      <c r="E108" s="207">
        <f t="shared" si="1"/>
        <v>0</v>
      </c>
    </row>
    <row r="109" spans="1:5" ht="15" x14ac:dyDescent="0.2">
      <c r="A109" s="155" t="s">
        <v>591</v>
      </c>
      <c r="B109" s="43">
        <f>IFERROR(INDEX('Annex 1 LV, HV and UMS charges'!$B$13:$B$46,MATCH($A109,'Annex 1 LV, HV and UMS charges'!$A$13:$A$311,0)),INDEX('Annex 4 LDNO charges'!$B$13:$B$204,MATCH($A109,'Annex 4 LDNO charges'!$A$13:$A$204,0)))</f>
        <v>0</v>
      </c>
      <c r="C109" s="154">
        <v>0</v>
      </c>
      <c r="D109" s="170"/>
      <c r="E109" s="207">
        <f t="shared" si="1"/>
        <v>0</v>
      </c>
    </row>
    <row r="110" spans="1:5" ht="15" x14ac:dyDescent="0.2">
      <c r="A110" s="155" t="s">
        <v>592</v>
      </c>
      <c r="B110" s="43">
        <f>IFERROR(INDEX('Annex 1 LV, HV and UMS charges'!$B$13:$B$46,MATCH($A110,'Annex 1 LV, HV and UMS charges'!$A$13:$A$311,0)),INDEX('Annex 4 LDNO charges'!$B$13:$B$204,MATCH($A110,'Annex 4 LDNO charges'!$A$13:$A$204,0)))</f>
        <v>0</v>
      </c>
      <c r="C110" s="154">
        <v>0</v>
      </c>
      <c r="D110" s="170"/>
      <c r="E110" s="207">
        <f t="shared" si="1"/>
        <v>0</v>
      </c>
    </row>
    <row r="111" spans="1:5" ht="15" x14ac:dyDescent="0.2">
      <c r="A111" s="155" t="s">
        <v>593</v>
      </c>
      <c r="B111" s="43">
        <f>IFERROR(INDEX('Annex 1 LV, HV and UMS charges'!$B$13:$B$46,MATCH($A111,'Annex 1 LV, HV and UMS charges'!$A$13:$A$311,0)),INDEX('Annex 4 LDNO charges'!$B$13:$B$204,MATCH($A111,'Annex 4 LDNO charges'!$A$13:$A$204,0)))</f>
        <v>0</v>
      </c>
      <c r="C111" s="154">
        <v>0</v>
      </c>
      <c r="D111" s="170"/>
      <c r="E111" s="207">
        <f t="shared" si="1"/>
        <v>0</v>
      </c>
    </row>
    <row r="112" spans="1:5" ht="15" x14ac:dyDescent="0.2">
      <c r="A112" s="155" t="s">
        <v>594</v>
      </c>
      <c r="B112" s="43">
        <f>IFERROR(INDEX('Annex 1 LV, HV and UMS charges'!$B$13:$B$46,MATCH($A112,'Annex 1 LV, HV and UMS charges'!$A$13:$A$311,0)),INDEX('Annex 4 LDNO charges'!$B$13:$B$204,MATCH($A112,'Annex 4 LDNO charges'!$A$13:$A$204,0)))</f>
        <v>0</v>
      </c>
      <c r="C112" s="154">
        <v>0</v>
      </c>
      <c r="D112" s="170"/>
      <c r="E112" s="207">
        <f t="shared" si="1"/>
        <v>0</v>
      </c>
    </row>
    <row r="113" spans="1:5" ht="15" x14ac:dyDescent="0.2">
      <c r="A113" s="155" t="s">
        <v>595</v>
      </c>
      <c r="B113" s="43">
        <f>IFERROR(INDEX('Annex 1 LV, HV and UMS charges'!$B$13:$B$46,MATCH($A113,'Annex 1 LV, HV and UMS charges'!$A$13:$A$311,0)),INDEX('Annex 4 LDNO charges'!$B$13:$B$204,MATCH($A113,'Annex 4 LDNO charges'!$A$13:$A$204,0)))</f>
        <v>0</v>
      </c>
      <c r="C113" s="154">
        <v>0</v>
      </c>
      <c r="D113" s="170"/>
      <c r="E113" s="207">
        <f t="shared" si="1"/>
        <v>0</v>
      </c>
    </row>
    <row r="114" spans="1:5" ht="15" x14ac:dyDescent="0.2">
      <c r="A114" s="155" t="s">
        <v>596</v>
      </c>
      <c r="B114" s="43">
        <f>IFERROR(INDEX('Annex 1 LV, HV and UMS charges'!$B$13:$B$46,MATCH($A114,'Annex 1 LV, HV and UMS charges'!$A$13:$A$311,0)),INDEX('Annex 4 LDNO charges'!$B$13:$B$204,MATCH($A114,'Annex 4 LDNO charges'!$A$13:$A$204,0)))</f>
        <v>0</v>
      </c>
      <c r="C114" s="154">
        <v>0</v>
      </c>
      <c r="D114" s="170"/>
      <c r="E114" s="207">
        <f t="shared" si="1"/>
        <v>0</v>
      </c>
    </row>
    <row r="115" spans="1:5" ht="15" x14ac:dyDescent="0.2">
      <c r="A115" s="155" t="s">
        <v>597</v>
      </c>
      <c r="B115" s="43">
        <f>IFERROR(INDEX('Annex 1 LV, HV and UMS charges'!$B$13:$B$46,MATCH($A115,'Annex 1 LV, HV and UMS charges'!$A$13:$A$311,0)),INDEX('Annex 4 LDNO charges'!$B$13:$B$204,MATCH($A115,'Annex 4 LDNO charges'!$A$13:$A$204,0)))</f>
        <v>0</v>
      </c>
      <c r="C115" s="154">
        <v>0</v>
      </c>
      <c r="D115" s="170"/>
      <c r="E115" s="207">
        <f t="shared" si="1"/>
        <v>0</v>
      </c>
    </row>
    <row r="116" spans="1:5" ht="15" x14ac:dyDescent="0.2">
      <c r="A116" s="155" t="s">
        <v>598</v>
      </c>
      <c r="B116" s="43">
        <f>IFERROR(INDEX('Annex 1 LV, HV and UMS charges'!$B$13:$B$46,MATCH($A116,'Annex 1 LV, HV and UMS charges'!$A$13:$A$311,0)),INDEX('Annex 4 LDNO charges'!$B$13:$B$204,MATCH($A116,'Annex 4 LDNO charges'!$A$13:$A$204,0)))</f>
        <v>0</v>
      </c>
      <c r="C116" s="154">
        <v>0</v>
      </c>
      <c r="D116" s="170"/>
      <c r="E116" s="207">
        <f t="shared" si="1"/>
        <v>0</v>
      </c>
    </row>
    <row r="117" spans="1:5" ht="15" x14ac:dyDescent="0.2">
      <c r="A117" s="155" t="s">
        <v>599</v>
      </c>
      <c r="B117" s="43">
        <f>IFERROR(INDEX('Annex 1 LV, HV and UMS charges'!$B$13:$B$46,MATCH($A117,'Annex 1 LV, HV and UMS charges'!$A$13:$A$311,0)),INDEX('Annex 4 LDNO charges'!$B$13:$B$204,MATCH($A117,'Annex 4 LDNO charges'!$A$13:$A$204,0)))</f>
        <v>0</v>
      </c>
      <c r="C117" s="154">
        <v>0</v>
      </c>
      <c r="D117" s="170"/>
      <c r="E117" s="207">
        <f t="shared" si="1"/>
        <v>0</v>
      </c>
    </row>
    <row r="118" spans="1:5" ht="15" x14ac:dyDescent="0.2">
      <c r="A118" s="155" t="s">
        <v>600</v>
      </c>
      <c r="B118" s="43">
        <f>IFERROR(INDEX('Annex 1 LV, HV and UMS charges'!$B$13:$B$46,MATCH($A118,'Annex 1 LV, HV and UMS charges'!$A$13:$A$311,0)),INDEX('Annex 4 LDNO charges'!$B$13:$B$204,MATCH($A118,'Annex 4 LDNO charges'!$A$13:$A$204,0)))</f>
        <v>0</v>
      </c>
      <c r="C118" s="154">
        <v>0</v>
      </c>
      <c r="D118" s="170"/>
      <c r="E118" s="207">
        <f t="shared" si="1"/>
        <v>0</v>
      </c>
    </row>
    <row r="119" spans="1:5" ht="15" x14ac:dyDescent="0.2">
      <c r="A119" s="155" t="s">
        <v>601</v>
      </c>
      <c r="B119" s="43">
        <f>IFERROR(INDEX('Annex 1 LV, HV and UMS charges'!$B$13:$B$46,MATCH($A119,'Annex 1 LV, HV and UMS charges'!$A$13:$A$311,0)),INDEX('Annex 4 LDNO charges'!$B$13:$B$204,MATCH($A119,'Annex 4 LDNO charges'!$A$13:$A$204,0)))</f>
        <v>0</v>
      </c>
      <c r="C119" s="154">
        <v>0</v>
      </c>
      <c r="D119" s="170"/>
      <c r="E119" s="207">
        <f t="shared" si="1"/>
        <v>0</v>
      </c>
    </row>
    <row r="120" spans="1:5" ht="15" x14ac:dyDescent="0.2">
      <c r="A120" s="155" t="s">
        <v>602</v>
      </c>
      <c r="B120" s="43">
        <f>IFERROR(INDEX('Annex 1 LV, HV and UMS charges'!$B$13:$B$46,MATCH($A120,'Annex 1 LV, HV and UMS charges'!$A$13:$A$311,0)),INDEX('Annex 4 LDNO charges'!$B$13:$B$204,MATCH($A120,'Annex 4 LDNO charges'!$A$13:$A$204,0)))</f>
        <v>0</v>
      </c>
      <c r="C120" s="154">
        <v>0</v>
      </c>
      <c r="D120" s="170"/>
      <c r="E120" s="207">
        <f t="shared" si="1"/>
        <v>0</v>
      </c>
    </row>
    <row r="121" spans="1:5" ht="15" x14ac:dyDescent="0.2">
      <c r="A121" s="155" t="s">
        <v>603</v>
      </c>
      <c r="B121" s="43">
        <f>IFERROR(INDEX('Annex 1 LV, HV and UMS charges'!$B$13:$B$46,MATCH($A121,'Annex 1 LV, HV and UMS charges'!$A$13:$A$311,0)),INDEX('Annex 4 LDNO charges'!$B$13:$B$204,MATCH($A121,'Annex 4 LDNO charges'!$A$13:$A$204,0)))</f>
        <v>0</v>
      </c>
      <c r="C121" s="154">
        <v>0</v>
      </c>
      <c r="D121" s="170"/>
      <c r="E121" s="207">
        <f t="shared" si="1"/>
        <v>0</v>
      </c>
    </row>
    <row r="122" spans="1:5" ht="15" x14ac:dyDescent="0.2">
      <c r="A122" s="155" t="s">
        <v>690</v>
      </c>
      <c r="B122" s="43">
        <f>IFERROR(INDEX('Annex 1 LV, HV and UMS charges'!$B$13:$B$46,MATCH($A122,'Annex 1 LV, HV and UMS charges'!$A$13:$A$311,0)),INDEX('Annex 4 LDNO charges'!$B$13:$B$204,MATCH($A122,'Annex 4 LDNO charges'!$A$13:$A$204,0)))</f>
        <v>0</v>
      </c>
      <c r="C122" s="168" t="s">
        <v>641</v>
      </c>
      <c r="D122" s="169">
        <f>IF(IFERROR(FIND("RELATED MPAN",UPPER($A49)),0)+IFERROR(FIND("GENER",UPPER($A49)),0)+IFERROR(FIND("UNMETERED",UPPER($A49)),0)=0,D$6,0)</f>
        <v>0</v>
      </c>
      <c r="E122" s="207">
        <f t="shared" si="1"/>
        <v>0</v>
      </c>
    </row>
    <row r="123" spans="1:5" ht="30" x14ac:dyDescent="0.2">
      <c r="A123" s="155" t="s">
        <v>691</v>
      </c>
      <c r="B123" s="43">
        <f>IFERROR(INDEX('Annex 1 LV, HV and UMS charges'!$B$13:$B$46,MATCH($A123,'Annex 1 LV, HV and UMS charges'!$A$13:$A$311,0)),INDEX('Annex 4 LDNO charges'!$B$13:$B$204,MATCH($A123,'Annex 4 LDNO charges'!$A$13:$A$204,0)))</f>
        <v>0</v>
      </c>
      <c r="C123" s="154" t="s">
        <v>640</v>
      </c>
      <c r="D123" s="170"/>
      <c r="E123" s="207">
        <f t="shared" si="1"/>
        <v>0</v>
      </c>
    </row>
    <row r="124" spans="1:5" ht="30" x14ac:dyDescent="0.2">
      <c r="A124" s="155" t="s">
        <v>692</v>
      </c>
      <c r="B124" s="43">
        <f>IFERROR(INDEX('Annex 1 LV, HV and UMS charges'!$B$13:$B$46,MATCH($A124,'Annex 1 LV, HV and UMS charges'!$A$13:$A$311,0)),INDEX('Annex 4 LDNO charges'!$B$13:$B$204,MATCH($A124,'Annex 4 LDNO charges'!$A$13:$A$204,0)))</f>
        <v>0</v>
      </c>
      <c r="C124" s="154" t="s">
        <v>640</v>
      </c>
      <c r="D124" s="170"/>
      <c r="E124" s="207">
        <f t="shared" si="1"/>
        <v>0</v>
      </c>
    </row>
    <row r="125" spans="1:5" ht="30" x14ac:dyDescent="0.2">
      <c r="A125" s="155" t="s">
        <v>693</v>
      </c>
      <c r="B125" s="43">
        <f>IFERROR(INDEX('Annex 1 LV, HV and UMS charges'!$B$13:$B$46,MATCH($A125,'Annex 1 LV, HV and UMS charges'!$A$13:$A$311,0)),INDEX('Annex 4 LDNO charges'!$B$13:$B$204,MATCH($A125,'Annex 4 LDNO charges'!$A$13:$A$204,0)))</f>
        <v>0</v>
      </c>
      <c r="C125" s="154" t="s">
        <v>640</v>
      </c>
      <c r="D125" s="170"/>
      <c r="E125" s="207">
        <f t="shared" si="1"/>
        <v>0</v>
      </c>
    </row>
    <row r="126" spans="1:5" ht="30" x14ac:dyDescent="0.2">
      <c r="A126" s="155" t="s">
        <v>694</v>
      </c>
      <c r="B126" s="43">
        <f>IFERROR(INDEX('Annex 1 LV, HV and UMS charges'!$B$13:$B$46,MATCH($A126,'Annex 1 LV, HV and UMS charges'!$A$13:$A$311,0)),INDEX('Annex 4 LDNO charges'!$B$13:$B$204,MATCH($A126,'Annex 4 LDNO charges'!$A$13:$A$204,0)))</f>
        <v>0</v>
      </c>
      <c r="C126" s="154" t="s">
        <v>640</v>
      </c>
      <c r="D126" s="170"/>
      <c r="E126" s="207">
        <f t="shared" si="1"/>
        <v>0</v>
      </c>
    </row>
    <row r="127" spans="1:5" ht="30" x14ac:dyDescent="0.2">
      <c r="A127" s="155" t="s">
        <v>695</v>
      </c>
      <c r="B127" s="43">
        <f>IFERROR(INDEX('Annex 1 LV, HV and UMS charges'!$B$13:$B$46,MATCH($A127,'Annex 1 LV, HV and UMS charges'!$A$13:$A$311,0)),INDEX('Annex 4 LDNO charges'!$B$13:$B$204,MATCH($A127,'Annex 4 LDNO charges'!$A$13:$A$204,0)))</f>
        <v>0</v>
      </c>
      <c r="C127" s="154" t="s">
        <v>640</v>
      </c>
      <c r="D127" s="170"/>
      <c r="E127" s="207">
        <f t="shared" si="1"/>
        <v>0</v>
      </c>
    </row>
    <row r="128" spans="1:5" ht="15" x14ac:dyDescent="0.2">
      <c r="A128" s="155" t="s">
        <v>574</v>
      </c>
      <c r="B128" s="43">
        <f>IFERROR(INDEX('Annex 1 LV, HV and UMS charges'!$B$13:$B$46,MATCH($A128,'Annex 1 LV, HV and UMS charges'!$A$13:$A$311,0)),INDEX('Annex 4 LDNO charges'!$B$13:$B$204,MATCH($A128,'Annex 4 LDNO charges'!$A$13:$A$204,0)))</f>
        <v>0</v>
      </c>
      <c r="C128" s="154">
        <v>0</v>
      </c>
      <c r="D128" s="170"/>
      <c r="E128" s="207">
        <f t="shared" si="1"/>
        <v>0</v>
      </c>
    </row>
    <row r="129" spans="1:5" ht="15" x14ac:dyDescent="0.2">
      <c r="A129" s="155" t="s">
        <v>575</v>
      </c>
      <c r="B129" s="43">
        <f>IFERROR(INDEX('Annex 1 LV, HV and UMS charges'!$B$13:$B$46,MATCH($A129,'Annex 1 LV, HV and UMS charges'!$A$13:$A$311,0)),INDEX('Annex 4 LDNO charges'!$B$13:$B$204,MATCH($A129,'Annex 4 LDNO charges'!$A$13:$A$204,0)))</f>
        <v>0</v>
      </c>
      <c r="C129" s="154">
        <v>0</v>
      </c>
      <c r="D129" s="170"/>
      <c r="E129" s="207">
        <f t="shared" si="1"/>
        <v>0</v>
      </c>
    </row>
    <row r="130" spans="1:5" ht="15" x14ac:dyDescent="0.2">
      <c r="A130" s="155" t="s">
        <v>576</v>
      </c>
      <c r="B130" s="43">
        <f>IFERROR(INDEX('Annex 1 LV, HV and UMS charges'!$B$13:$B$46,MATCH($A130,'Annex 1 LV, HV and UMS charges'!$A$13:$A$311,0)),INDEX('Annex 4 LDNO charges'!$B$13:$B$204,MATCH($A130,'Annex 4 LDNO charges'!$A$13:$A$204,0)))</f>
        <v>0</v>
      </c>
      <c r="C130" s="154">
        <v>0</v>
      </c>
      <c r="D130" s="170"/>
      <c r="E130" s="207">
        <f t="shared" si="1"/>
        <v>0</v>
      </c>
    </row>
    <row r="131" spans="1:5" ht="15" x14ac:dyDescent="0.2">
      <c r="A131" s="155" t="s">
        <v>577</v>
      </c>
      <c r="B131" s="43">
        <f>IFERROR(INDEX('Annex 1 LV, HV and UMS charges'!$B$13:$B$46,MATCH($A131,'Annex 1 LV, HV and UMS charges'!$A$13:$A$311,0)),INDEX('Annex 4 LDNO charges'!$B$13:$B$204,MATCH($A131,'Annex 4 LDNO charges'!$A$13:$A$204,0)))</f>
        <v>0</v>
      </c>
      <c r="C131" s="154">
        <v>0</v>
      </c>
      <c r="D131" s="170"/>
      <c r="E131" s="207">
        <f t="shared" si="1"/>
        <v>0</v>
      </c>
    </row>
    <row r="132" spans="1:5" ht="15" x14ac:dyDescent="0.2">
      <c r="A132" s="155" t="s">
        <v>578</v>
      </c>
      <c r="B132" s="43">
        <f>IFERROR(INDEX('Annex 1 LV, HV and UMS charges'!$B$13:$B$46,MATCH($A132,'Annex 1 LV, HV and UMS charges'!$A$13:$A$311,0)),INDEX('Annex 4 LDNO charges'!$B$13:$B$204,MATCH($A132,'Annex 4 LDNO charges'!$A$13:$A$204,0)))</f>
        <v>0</v>
      </c>
      <c r="C132" s="154">
        <v>0</v>
      </c>
      <c r="D132" s="170"/>
      <c r="E132" s="207">
        <f t="shared" si="1"/>
        <v>0</v>
      </c>
    </row>
    <row r="133" spans="1:5" ht="15" x14ac:dyDescent="0.2">
      <c r="A133" s="155" t="s">
        <v>579</v>
      </c>
      <c r="B133" s="43">
        <f>IFERROR(INDEX('Annex 1 LV, HV and UMS charges'!$B$13:$B$46,MATCH($A133,'Annex 1 LV, HV and UMS charges'!$A$13:$A$311,0)),INDEX('Annex 4 LDNO charges'!$B$13:$B$204,MATCH($A133,'Annex 4 LDNO charges'!$A$13:$A$204,0)))</f>
        <v>0</v>
      </c>
      <c r="C133" s="154">
        <v>0</v>
      </c>
      <c r="D133" s="170"/>
      <c r="E133" s="207">
        <f t="shared" si="1"/>
        <v>0</v>
      </c>
    </row>
    <row r="134" spans="1:5" ht="15" x14ac:dyDescent="0.2">
      <c r="A134" s="155" t="s">
        <v>580</v>
      </c>
      <c r="B134" s="43">
        <f>IFERROR(INDEX('Annex 1 LV, HV and UMS charges'!$B$13:$B$46,MATCH($A134,'Annex 1 LV, HV and UMS charges'!$A$13:$A$311,0)),INDEX('Annex 4 LDNO charges'!$B$13:$B$204,MATCH($A134,'Annex 4 LDNO charges'!$A$13:$A$204,0)))</f>
        <v>0</v>
      </c>
      <c r="C134" s="154">
        <v>0</v>
      </c>
      <c r="D134" s="170"/>
      <c r="E134" s="207">
        <f t="shared" si="1"/>
        <v>0</v>
      </c>
    </row>
    <row r="135" spans="1:5" ht="15" x14ac:dyDescent="0.2">
      <c r="A135" s="155" t="s">
        <v>581</v>
      </c>
      <c r="B135" s="43">
        <f>IFERROR(INDEX('Annex 1 LV, HV and UMS charges'!$B$13:$B$46,MATCH($A135,'Annex 1 LV, HV and UMS charges'!$A$13:$A$311,0)),INDEX('Annex 4 LDNO charges'!$B$13:$B$204,MATCH($A135,'Annex 4 LDNO charges'!$A$13:$A$204,0)))</f>
        <v>0</v>
      </c>
      <c r="C135" s="154">
        <v>0</v>
      </c>
      <c r="D135" s="170"/>
      <c r="E135" s="207">
        <f t="shared" ref="E135:E163" si="2">IF(IFERROR(FIND("RELATED MPAN",UPPER($A135)),0)+IFERROR(FIND("GENER",UPPER($A135)),0)+IFERROR(FIND("UNMETERED",UPPER($A135)),0)=0,E$6,0)</f>
        <v>0</v>
      </c>
    </row>
    <row r="136" spans="1:5" ht="15" x14ac:dyDescent="0.2">
      <c r="A136" s="155" t="s">
        <v>582</v>
      </c>
      <c r="B136" s="43">
        <f>IFERROR(INDEX('Annex 1 LV, HV and UMS charges'!$B$13:$B$46,MATCH($A136,'Annex 1 LV, HV and UMS charges'!$A$13:$A$311,0)),INDEX('Annex 4 LDNO charges'!$B$13:$B$204,MATCH($A136,'Annex 4 LDNO charges'!$A$13:$A$204,0)))</f>
        <v>0</v>
      </c>
      <c r="C136" s="154">
        <v>0</v>
      </c>
      <c r="D136" s="170"/>
      <c r="E136" s="207">
        <f t="shared" si="2"/>
        <v>0</v>
      </c>
    </row>
    <row r="137" spans="1:5" ht="15" x14ac:dyDescent="0.2">
      <c r="A137" s="155" t="s">
        <v>583</v>
      </c>
      <c r="B137" s="43">
        <f>IFERROR(INDEX('Annex 1 LV, HV and UMS charges'!$B$13:$B$46,MATCH($A137,'Annex 1 LV, HV and UMS charges'!$A$13:$A$311,0)),INDEX('Annex 4 LDNO charges'!$B$13:$B$204,MATCH($A137,'Annex 4 LDNO charges'!$A$13:$A$204,0)))</f>
        <v>0</v>
      </c>
      <c r="C137" s="154">
        <v>0</v>
      </c>
      <c r="D137" s="170"/>
      <c r="E137" s="207">
        <f t="shared" si="2"/>
        <v>0</v>
      </c>
    </row>
    <row r="138" spans="1:5" ht="15" x14ac:dyDescent="0.2">
      <c r="A138" s="155" t="s">
        <v>584</v>
      </c>
      <c r="B138" s="43">
        <f>IFERROR(INDEX('Annex 1 LV, HV and UMS charges'!$B$13:$B$46,MATCH($A138,'Annex 1 LV, HV and UMS charges'!$A$13:$A$311,0)),INDEX('Annex 4 LDNO charges'!$B$13:$B$204,MATCH($A138,'Annex 4 LDNO charges'!$A$13:$A$204,0)))</f>
        <v>0</v>
      </c>
      <c r="C138" s="154">
        <v>0</v>
      </c>
      <c r="D138" s="170"/>
      <c r="E138" s="207">
        <f t="shared" si="2"/>
        <v>0</v>
      </c>
    </row>
    <row r="139" spans="1:5" ht="15" x14ac:dyDescent="0.2">
      <c r="A139" s="155" t="s">
        <v>585</v>
      </c>
      <c r="B139" s="43">
        <f>IFERROR(INDEX('Annex 1 LV, HV and UMS charges'!$B$13:$B$46,MATCH($A139,'Annex 1 LV, HV and UMS charges'!$A$13:$A$311,0)),INDEX('Annex 4 LDNO charges'!$B$13:$B$204,MATCH($A139,'Annex 4 LDNO charges'!$A$13:$A$204,0)))</f>
        <v>0</v>
      </c>
      <c r="C139" s="154">
        <v>0</v>
      </c>
      <c r="D139" s="170"/>
      <c r="E139" s="207">
        <f t="shared" si="2"/>
        <v>0</v>
      </c>
    </row>
    <row r="140" spans="1:5" ht="15" x14ac:dyDescent="0.2">
      <c r="A140" s="155" t="s">
        <v>586</v>
      </c>
      <c r="B140" s="43">
        <f>IFERROR(INDEX('Annex 1 LV, HV and UMS charges'!$B$13:$B$46,MATCH($A140,'Annex 1 LV, HV and UMS charges'!$A$13:$A$311,0)),INDEX('Annex 4 LDNO charges'!$B$13:$B$204,MATCH($A140,'Annex 4 LDNO charges'!$A$13:$A$204,0)))</f>
        <v>0</v>
      </c>
      <c r="C140" s="154">
        <v>0</v>
      </c>
      <c r="D140" s="170"/>
      <c r="E140" s="207">
        <f t="shared" si="2"/>
        <v>0</v>
      </c>
    </row>
    <row r="141" spans="1:5" ht="15" x14ac:dyDescent="0.2">
      <c r="A141" s="155" t="s">
        <v>587</v>
      </c>
      <c r="B141" s="43">
        <f>IFERROR(INDEX('Annex 1 LV, HV and UMS charges'!$B$13:$B$46,MATCH($A141,'Annex 1 LV, HV and UMS charges'!$A$13:$A$311,0)),INDEX('Annex 4 LDNO charges'!$B$13:$B$204,MATCH($A141,'Annex 4 LDNO charges'!$A$13:$A$204,0)))</f>
        <v>0</v>
      </c>
      <c r="C141" s="154">
        <v>0</v>
      </c>
      <c r="D141" s="170"/>
      <c r="E141" s="207">
        <f t="shared" si="2"/>
        <v>0</v>
      </c>
    </row>
    <row r="142" spans="1:5" ht="15" x14ac:dyDescent="0.2">
      <c r="A142" s="155" t="s">
        <v>588</v>
      </c>
      <c r="B142" s="43">
        <f>IFERROR(INDEX('Annex 1 LV, HV and UMS charges'!$B$13:$B$46,MATCH($A142,'Annex 1 LV, HV and UMS charges'!$A$13:$A$311,0)),INDEX('Annex 4 LDNO charges'!$B$13:$B$204,MATCH($A142,'Annex 4 LDNO charges'!$A$13:$A$204,0)))</f>
        <v>0</v>
      </c>
      <c r="C142" s="154">
        <v>0</v>
      </c>
      <c r="D142" s="170"/>
      <c r="E142" s="207">
        <f t="shared" si="2"/>
        <v>0</v>
      </c>
    </row>
    <row r="143" spans="1:5" ht="15" x14ac:dyDescent="0.2">
      <c r="A143" s="155" t="s">
        <v>696</v>
      </c>
      <c r="B143" s="43">
        <f>IFERROR(INDEX('Annex 1 LV, HV and UMS charges'!$B$13:$B$46,MATCH($A143,'Annex 1 LV, HV and UMS charges'!$A$13:$A$311,0)),INDEX('Annex 4 LDNO charges'!$B$13:$B$204,MATCH($A143,'Annex 4 LDNO charges'!$A$13:$A$204,0)))</f>
        <v>0</v>
      </c>
      <c r="C143" s="168" t="s">
        <v>641</v>
      </c>
      <c r="D143" s="169">
        <f>IF(IFERROR(FIND("RELATED MPAN",UPPER($A70)),0)+IFERROR(FIND("GENER",UPPER($A70)),0)+IFERROR(FIND("UNMETERED",UPPER($A70)),0)=0,D$6,0)</f>
        <v>0</v>
      </c>
      <c r="E143" s="207">
        <f t="shared" si="2"/>
        <v>0</v>
      </c>
    </row>
    <row r="144" spans="1:5" ht="30" x14ac:dyDescent="0.2">
      <c r="A144" s="155" t="s">
        <v>697</v>
      </c>
      <c r="B144" s="43">
        <f>IFERROR(INDEX('Annex 1 LV, HV and UMS charges'!$B$13:$B$46,MATCH($A144,'Annex 1 LV, HV and UMS charges'!$A$13:$A$311,0)),INDEX('Annex 4 LDNO charges'!$B$13:$B$204,MATCH($A144,'Annex 4 LDNO charges'!$A$13:$A$204,0)))</f>
        <v>0</v>
      </c>
      <c r="C144" s="154" t="s">
        <v>640</v>
      </c>
      <c r="D144" s="170"/>
      <c r="E144" s="207">
        <f t="shared" si="2"/>
        <v>0</v>
      </c>
    </row>
    <row r="145" spans="1:5" ht="30" x14ac:dyDescent="0.2">
      <c r="A145" s="155" t="s">
        <v>698</v>
      </c>
      <c r="B145" s="43">
        <f>IFERROR(INDEX('Annex 1 LV, HV and UMS charges'!$B$13:$B$46,MATCH($A145,'Annex 1 LV, HV and UMS charges'!$A$13:$A$311,0)),INDEX('Annex 4 LDNO charges'!$B$13:$B$204,MATCH($A145,'Annex 4 LDNO charges'!$A$13:$A$204,0)))</f>
        <v>0</v>
      </c>
      <c r="C145" s="154" t="s">
        <v>640</v>
      </c>
      <c r="D145" s="170"/>
      <c r="E145" s="207">
        <f t="shared" si="2"/>
        <v>0</v>
      </c>
    </row>
    <row r="146" spans="1:5" ht="30" x14ac:dyDescent="0.2">
      <c r="A146" s="155" t="s">
        <v>699</v>
      </c>
      <c r="B146" s="43">
        <f>IFERROR(INDEX('Annex 1 LV, HV and UMS charges'!$B$13:$B$46,MATCH($A146,'Annex 1 LV, HV and UMS charges'!$A$13:$A$311,0)),INDEX('Annex 4 LDNO charges'!$B$13:$B$204,MATCH($A146,'Annex 4 LDNO charges'!$A$13:$A$204,0)))</f>
        <v>0</v>
      </c>
      <c r="C146" s="154" t="s">
        <v>640</v>
      </c>
      <c r="D146" s="170"/>
      <c r="E146" s="207">
        <f t="shared" si="2"/>
        <v>0</v>
      </c>
    </row>
    <row r="147" spans="1:5" ht="30" x14ac:dyDescent="0.2">
      <c r="A147" s="155" t="s">
        <v>700</v>
      </c>
      <c r="B147" s="43">
        <f>IFERROR(INDEX('Annex 1 LV, HV and UMS charges'!$B$13:$B$46,MATCH($A147,'Annex 1 LV, HV and UMS charges'!$A$13:$A$311,0)),INDEX('Annex 4 LDNO charges'!$B$13:$B$204,MATCH($A147,'Annex 4 LDNO charges'!$A$13:$A$204,0)))</f>
        <v>0</v>
      </c>
      <c r="C147" s="154" t="s">
        <v>640</v>
      </c>
      <c r="D147" s="170"/>
      <c r="E147" s="207">
        <f t="shared" si="2"/>
        <v>0</v>
      </c>
    </row>
    <row r="148" spans="1:5" ht="30" x14ac:dyDescent="0.2">
      <c r="A148" s="155" t="s">
        <v>701</v>
      </c>
      <c r="B148" s="43">
        <f>IFERROR(INDEX('Annex 1 LV, HV and UMS charges'!$B$13:$B$46,MATCH($A148,'Annex 1 LV, HV and UMS charges'!$A$13:$A$311,0)),INDEX('Annex 4 LDNO charges'!$B$13:$B$204,MATCH($A148,'Annex 4 LDNO charges'!$A$13:$A$204,0)))</f>
        <v>0</v>
      </c>
      <c r="C148" s="154" t="s">
        <v>640</v>
      </c>
      <c r="D148" s="170"/>
      <c r="E148" s="207">
        <f t="shared" si="2"/>
        <v>0</v>
      </c>
    </row>
    <row r="149" spans="1:5" ht="15" x14ac:dyDescent="0.2">
      <c r="A149" s="155" t="s">
        <v>559</v>
      </c>
      <c r="B149" s="43">
        <f>IFERROR(INDEX('Annex 1 LV, HV and UMS charges'!$B$13:$B$46,MATCH($A149,'Annex 1 LV, HV and UMS charges'!$A$13:$A$311,0)),INDEX('Annex 4 LDNO charges'!$B$13:$B$204,MATCH($A149,'Annex 4 LDNO charges'!$A$13:$A$204,0)))</f>
        <v>0</v>
      </c>
      <c r="C149" s="154">
        <v>0</v>
      </c>
      <c r="D149" s="170"/>
      <c r="E149" s="207">
        <f t="shared" si="2"/>
        <v>0</v>
      </c>
    </row>
    <row r="150" spans="1:5" ht="15" x14ac:dyDescent="0.2">
      <c r="A150" s="155" t="s">
        <v>560</v>
      </c>
      <c r="B150" s="43">
        <f>IFERROR(INDEX('Annex 1 LV, HV and UMS charges'!$B$13:$B$46,MATCH($A150,'Annex 1 LV, HV and UMS charges'!$A$13:$A$311,0)),INDEX('Annex 4 LDNO charges'!$B$13:$B$204,MATCH($A150,'Annex 4 LDNO charges'!$A$13:$A$204,0)))</f>
        <v>0</v>
      </c>
      <c r="C150" s="154">
        <v>0</v>
      </c>
      <c r="D150" s="170"/>
      <c r="E150" s="207">
        <f t="shared" si="2"/>
        <v>0</v>
      </c>
    </row>
    <row r="151" spans="1:5" ht="15" x14ac:dyDescent="0.2">
      <c r="A151" s="155" t="s">
        <v>561</v>
      </c>
      <c r="B151" s="43">
        <f>IFERROR(INDEX('Annex 1 LV, HV and UMS charges'!$B$13:$B$46,MATCH($A151,'Annex 1 LV, HV and UMS charges'!$A$13:$A$311,0)),INDEX('Annex 4 LDNO charges'!$B$13:$B$204,MATCH($A151,'Annex 4 LDNO charges'!$A$13:$A$204,0)))</f>
        <v>0</v>
      </c>
      <c r="C151" s="154">
        <v>0</v>
      </c>
      <c r="D151" s="170"/>
      <c r="E151" s="207">
        <f t="shared" si="2"/>
        <v>0</v>
      </c>
    </row>
    <row r="152" spans="1:5" ht="15" x14ac:dyDescent="0.2">
      <c r="A152" s="155" t="s">
        <v>562</v>
      </c>
      <c r="B152" s="43">
        <f>IFERROR(INDEX('Annex 1 LV, HV and UMS charges'!$B$13:$B$46,MATCH($A152,'Annex 1 LV, HV and UMS charges'!$A$13:$A$311,0)),INDEX('Annex 4 LDNO charges'!$B$13:$B$204,MATCH($A152,'Annex 4 LDNO charges'!$A$13:$A$204,0)))</f>
        <v>0</v>
      </c>
      <c r="C152" s="154">
        <v>0</v>
      </c>
      <c r="D152" s="170"/>
      <c r="E152" s="207">
        <f t="shared" si="2"/>
        <v>0</v>
      </c>
    </row>
    <row r="153" spans="1:5" ht="15" x14ac:dyDescent="0.2">
      <c r="A153" s="155" t="s">
        <v>563</v>
      </c>
      <c r="B153" s="43">
        <f>IFERROR(INDEX('Annex 1 LV, HV and UMS charges'!$B$13:$B$46,MATCH($A153,'Annex 1 LV, HV and UMS charges'!$A$13:$A$311,0)),INDEX('Annex 4 LDNO charges'!$B$13:$B$204,MATCH($A153,'Annex 4 LDNO charges'!$A$13:$A$204,0)))</f>
        <v>0</v>
      </c>
      <c r="C153" s="154">
        <v>0</v>
      </c>
      <c r="D153" s="170"/>
      <c r="E153" s="207">
        <f t="shared" si="2"/>
        <v>0</v>
      </c>
    </row>
    <row r="154" spans="1:5" ht="15" x14ac:dyDescent="0.2">
      <c r="A154" s="155" t="s">
        <v>564</v>
      </c>
      <c r="B154" s="43">
        <f>IFERROR(INDEX('Annex 1 LV, HV and UMS charges'!$B$13:$B$46,MATCH($A154,'Annex 1 LV, HV and UMS charges'!$A$13:$A$311,0)),INDEX('Annex 4 LDNO charges'!$B$13:$B$204,MATCH($A154,'Annex 4 LDNO charges'!$A$13:$A$204,0)))</f>
        <v>0</v>
      </c>
      <c r="C154" s="154">
        <v>0</v>
      </c>
      <c r="D154" s="170"/>
      <c r="E154" s="207">
        <f t="shared" si="2"/>
        <v>0</v>
      </c>
    </row>
    <row r="155" spans="1:5" ht="15" x14ac:dyDescent="0.2">
      <c r="A155" s="155" t="s">
        <v>565</v>
      </c>
      <c r="B155" s="43">
        <f>IFERROR(INDEX('Annex 1 LV, HV and UMS charges'!$B$13:$B$46,MATCH($A155,'Annex 1 LV, HV and UMS charges'!$A$13:$A$311,0)),INDEX('Annex 4 LDNO charges'!$B$13:$B$204,MATCH($A155,'Annex 4 LDNO charges'!$A$13:$A$204,0)))</f>
        <v>0</v>
      </c>
      <c r="C155" s="154">
        <v>0</v>
      </c>
      <c r="D155" s="170"/>
      <c r="E155" s="207">
        <f t="shared" si="2"/>
        <v>0</v>
      </c>
    </row>
    <row r="156" spans="1:5" ht="15" x14ac:dyDescent="0.2">
      <c r="A156" s="155" t="s">
        <v>566</v>
      </c>
      <c r="B156" s="43">
        <f>IFERROR(INDEX('Annex 1 LV, HV and UMS charges'!$B$13:$B$46,MATCH($A156,'Annex 1 LV, HV and UMS charges'!$A$13:$A$311,0)),INDEX('Annex 4 LDNO charges'!$B$13:$B$204,MATCH($A156,'Annex 4 LDNO charges'!$A$13:$A$204,0)))</f>
        <v>0</v>
      </c>
      <c r="C156" s="154">
        <v>0</v>
      </c>
      <c r="D156" s="170"/>
      <c r="E156" s="207">
        <f t="shared" si="2"/>
        <v>0</v>
      </c>
    </row>
    <row r="157" spans="1:5" ht="15" x14ac:dyDescent="0.2">
      <c r="A157" s="155" t="s">
        <v>567</v>
      </c>
      <c r="B157" s="43">
        <f>IFERROR(INDEX('Annex 1 LV, HV and UMS charges'!$B$13:$B$46,MATCH($A157,'Annex 1 LV, HV and UMS charges'!$A$13:$A$311,0)),INDEX('Annex 4 LDNO charges'!$B$13:$B$204,MATCH($A157,'Annex 4 LDNO charges'!$A$13:$A$204,0)))</f>
        <v>0</v>
      </c>
      <c r="C157" s="154">
        <v>0</v>
      </c>
      <c r="D157" s="170"/>
      <c r="E157" s="207">
        <f t="shared" si="2"/>
        <v>0</v>
      </c>
    </row>
    <row r="158" spans="1:5" ht="15" x14ac:dyDescent="0.2">
      <c r="A158" s="155" t="s">
        <v>568</v>
      </c>
      <c r="B158" s="43">
        <f>IFERROR(INDEX('Annex 1 LV, HV and UMS charges'!$B$13:$B$46,MATCH($A158,'Annex 1 LV, HV and UMS charges'!$A$13:$A$311,0)),INDEX('Annex 4 LDNO charges'!$B$13:$B$204,MATCH($A158,'Annex 4 LDNO charges'!$A$13:$A$204,0)))</f>
        <v>0</v>
      </c>
      <c r="C158" s="154">
        <v>0</v>
      </c>
      <c r="D158" s="170"/>
      <c r="E158" s="207">
        <f t="shared" si="2"/>
        <v>0</v>
      </c>
    </row>
    <row r="159" spans="1:5" ht="15" x14ac:dyDescent="0.2">
      <c r="A159" s="155" t="s">
        <v>569</v>
      </c>
      <c r="B159" s="43">
        <f>IFERROR(INDEX('Annex 1 LV, HV and UMS charges'!$B$13:$B$46,MATCH($A159,'Annex 1 LV, HV and UMS charges'!$A$13:$A$311,0)),INDEX('Annex 4 LDNO charges'!$B$13:$B$204,MATCH($A159,'Annex 4 LDNO charges'!$A$13:$A$204,0)))</f>
        <v>0</v>
      </c>
      <c r="C159" s="154">
        <v>0</v>
      </c>
      <c r="D159" s="170"/>
      <c r="E159" s="207">
        <f t="shared" si="2"/>
        <v>0</v>
      </c>
    </row>
    <row r="160" spans="1:5" ht="15" x14ac:dyDescent="0.2">
      <c r="A160" s="155" t="s">
        <v>570</v>
      </c>
      <c r="B160" s="43">
        <f>IFERROR(INDEX('Annex 1 LV, HV and UMS charges'!$B$13:$B$46,MATCH($A160,'Annex 1 LV, HV and UMS charges'!$A$13:$A$311,0)),INDEX('Annex 4 LDNO charges'!$B$13:$B$204,MATCH($A160,'Annex 4 LDNO charges'!$A$13:$A$204,0)))</f>
        <v>0</v>
      </c>
      <c r="C160" s="154">
        <v>0</v>
      </c>
      <c r="D160" s="170"/>
      <c r="E160" s="207">
        <f t="shared" si="2"/>
        <v>0</v>
      </c>
    </row>
    <row r="161" spans="1:7" ht="15" x14ac:dyDescent="0.2">
      <c r="A161" s="155" t="s">
        <v>571</v>
      </c>
      <c r="B161" s="43">
        <f>IFERROR(INDEX('Annex 1 LV, HV and UMS charges'!$B$13:$B$46,MATCH($A161,'Annex 1 LV, HV and UMS charges'!$A$13:$A$311,0)),INDEX('Annex 4 LDNO charges'!$B$13:$B$204,MATCH($A161,'Annex 4 LDNO charges'!$A$13:$A$204,0)))</f>
        <v>0</v>
      </c>
      <c r="C161" s="154">
        <v>0</v>
      </c>
      <c r="D161" s="170"/>
      <c r="E161" s="207">
        <f t="shared" si="2"/>
        <v>0</v>
      </c>
    </row>
    <row r="162" spans="1:7" ht="15" x14ac:dyDescent="0.2">
      <c r="A162" s="155" t="s">
        <v>572</v>
      </c>
      <c r="B162" s="43">
        <f>IFERROR(INDEX('Annex 1 LV, HV and UMS charges'!$B$13:$B$46,MATCH($A162,'Annex 1 LV, HV and UMS charges'!$A$13:$A$311,0)),INDEX('Annex 4 LDNO charges'!$B$13:$B$204,MATCH($A162,'Annex 4 LDNO charges'!$A$13:$A$204,0)))</f>
        <v>0</v>
      </c>
      <c r="C162" s="154">
        <v>0</v>
      </c>
      <c r="D162" s="170"/>
      <c r="E162" s="207">
        <f t="shared" si="2"/>
        <v>0</v>
      </c>
    </row>
    <row r="163" spans="1:7" ht="15" x14ac:dyDescent="0.2">
      <c r="A163" s="155" t="s">
        <v>573</v>
      </c>
      <c r="B163" s="43">
        <f>IFERROR(INDEX('Annex 1 LV, HV and UMS charges'!$B$13:$B$46,MATCH($A163,'Annex 1 LV, HV and UMS charges'!$A$13:$A$311,0)),INDEX('Annex 4 LDNO charges'!$B$13:$B$204,MATCH($A163,'Annex 4 LDNO charges'!$A$13:$A$204,0)))</f>
        <v>0</v>
      </c>
      <c r="C163" s="154">
        <v>0</v>
      </c>
      <c r="D163" s="170"/>
      <c r="E163" s="207">
        <f t="shared" si="2"/>
        <v>0</v>
      </c>
    </row>
    <row r="164" spans="1:7" ht="12.75" x14ac:dyDescent="0.2">
      <c r="A164" s="2" t="s">
        <v>740</v>
      </c>
      <c r="B164" s="2"/>
      <c r="C164" s="3"/>
      <c r="F164" s="3"/>
      <c r="G164" s="3"/>
    </row>
    <row r="165" spans="1:7" ht="12.75" x14ac:dyDescent="0.2">
      <c r="A165" s="2" t="s">
        <v>741</v>
      </c>
      <c r="B165" s="2"/>
      <c r="C165" s="3"/>
      <c r="F165" s="3"/>
      <c r="G165" s="3"/>
    </row>
    <row r="166" spans="1:7" ht="27.75" customHeight="1" x14ac:dyDescent="0.2">
      <c r="F166" s="3"/>
      <c r="G166" s="3"/>
    </row>
  </sheetData>
  <autoFilter ref="A5:E165" xr:uid="{00000000-0009-0000-0000-000009000000}"/>
  <mergeCells count="3">
    <mergeCell ref="A2:E2"/>
    <mergeCell ref="B1:C1"/>
    <mergeCell ref="A3:XFD3"/>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5" zoomScaleNormal="85" zoomScaleSheetLayoutView="100" workbookViewId="0">
      <selection activeCell="A4" sqref="A4:D4"/>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44" t="str">
        <f>Overview!B4&amp; " - Effective from "&amp;Overview!D4&amp;" - "&amp;Overview!E4&amp;" Nodal/Zonal charges"</f>
        <v>Fulcrum Electricity Assets Ltd - GSP_L - Effective from 1 April 2026 - Final Nodal/Zonal charges</v>
      </c>
      <c r="B2" s="245"/>
      <c r="C2" s="245"/>
      <c r="D2" s="246"/>
    </row>
    <row r="3" spans="1:7" ht="60.75" customHeight="1" x14ac:dyDescent="0.2">
      <c r="A3" s="21" t="s">
        <v>97</v>
      </c>
      <c r="B3" s="21" t="s">
        <v>0</v>
      </c>
      <c r="C3" s="21" t="s">
        <v>64</v>
      </c>
      <c r="D3" s="21" t="s">
        <v>65</v>
      </c>
    </row>
    <row r="4" spans="1:7" ht="21.75" customHeight="1" x14ac:dyDescent="0.2">
      <c r="A4" s="7" t="s">
        <v>799</v>
      </c>
      <c r="B4" s="210" t="s">
        <v>768</v>
      </c>
      <c r="C4" s="211">
        <v>8.9554510321975134E-3</v>
      </c>
      <c r="D4" s="211">
        <v>1.2067913460425059</v>
      </c>
    </row>
    <row r="5" spans="1:7" ht="21.75" customHeight="1" x14ac:dyDescent="0.2">
      <c r="A5" s="7" t="s">
        <v>800</v>
      </c>
      <c r="B5" s="210" t="s">
        <v>768</v>
      </c>
      <c r="C5" s="211">
        <v>6.9445370002667204E-3</v>
      </c>
      <c r="D5" s="211" t="s">
        <v>768</v>
      </c>
    </row>
    <row r="6" spans="1:7" ht="21.75" customHeight="1" x14ac:dyDescent="0.2">
      <c r="A6" s="7" t="s">
        <v>801</v>
      </c>
      <c r="B6" s="210" t="s">
        <v>768</v>
      </c>
      <c r="C6" s="211" t="s">
        <v>768</v>
      </c>
      <c r="D6" s="211">
        <v>1.3832888890334041</v>
      </c>
    </row>
    <row r="7" spans="1:7" ht="21.75" customHeight="1" x14ac:dyDescent="0.2">
      <c r="A7" s="7" t="s">
        <v>802</v>
      </c>
      <c r="B7" s="210" t="s">
        <v>768</v>
      </c>
      <c r="C7" s="211">
        <v>4.950492185537505</v>
      </c>
      <c r="D7" s="211">
        <v>0.777351438331218</v>
      </c>
    </row>
    <row r="8" spans="1:7" ht="21.75" customHeight="1" x14ac:dyDescent="0.2">
      <c r="A8" s="7" t="s">
        <v>803</v>
      </c>
      <c r="B8" s="210" t="s">
        <v>768</v>
      </c>
      <c r="C8" s="211">
        <v>1.7491202115851952</v>
      </c>
      <c r="D8" s="211">
        <v>7.7893667788616385</v>
      </c>
    </row>
    <row r="9" spans="1:7" ht="21.75" customHeight="1" x14ac:dyDescent="0.2">
      <c r="A9" s="7" t="s">
        <v>804</v>
      </c>
      <c r="B9" s="210" t="s">
        <v>768</v>
      </c>
      <c r="C9" s="211">
        <v>0.22963236243781995</v>
      </c>
      <c r="D9" s="211">
        <v>0.62655491847274947</v>
      </c>
    </row>
    <row r="10" spans="1:7" ht="21.75" customHeight="1" x14ac:dyDescent="0.2">
      <c r="A10" s="7" t="s">
        <v>805</v>
      </c>
      <c r="B10" s="210" t="s">
        <v>768</v>
      </c>
      <c r="C10" s="211">
        <v>0.53542271058860347</v>
      </c>
      <c r="D10" s="211">
        <v>4.05491358700821</v>
      </c>
    </row>
    <row r="11" spans="1:7" ht="21.75" customHeight="1" x14ac:dyDescent="0.2">
      <c r="A11" s="7" t="s">
        <v>806</v>
      </c>
      <c r="B11" s="210" t="s">
        <v>768</v>
      </c>
      <c r="C11" s="211" t="s">
        <v>768</v>
      </c>
      <c r="D11" s="211">
        <v>-1.7425277973773225E-2</v>
      </c>
    </row>
    <row r="12" spans="1:7" ht="21.75" customHeight="1" x14ac:dyDescent="0.2">
      <c r="A12" s="7" t="s">
        <v>807</v>
      </c>
      <c r="B12" s="210" t="s">
        <v>768</v>
      </c>
      <c r="C12" s="211" t="s">
        <v>768</v>
      </c>
      <c r="D12" s="211" t="s">
        <v>768</v>
      </c>
    </row>
    <row r="13" spans="1:7" ht="21.75" customHeight="1" x14ac:dyDescent="0.2">
      <c r="A13" s="7" t="s">
        <v>808</v>
      </c>
      <c r="B13" s="210" t="s">
        <v>768</v>
      </c>
      <c r="C13" s="211" t="s">
        <v>768</v>
      </c>
      <c r="D13" s="211" t="s">
        <v>768</v>
      </c>
    </row>
    <row r="14" spans="1:7" ht="21.75" customHeight="1" x14ac:dyDescent="0.2">
      <c r="A14" s="7" t="s">
        <v>809</v>
      </c>
      <c r="B14" s="210" t="s">
        <v>768</v>
      </c>
      <c r="C14" s="211">
        <v>0.23714370144990071</v>
      </c>
      <c r="D14" s="211">
        <v>2.5396249835550031</v>
      </c>
    </row>
    <row r="15" spans="1:7" ht="21.75" customHeight="1" x14ac:dyDescent="0.2">
      <c r="A15" s="7" t="s">
        <v>810</v>
      </c>
      <c r="B15" s="210" t="s">
        <v>768</v>
      </c>
      <c r="C15" s="211" t="s">
        <v>768</v>
      </c>
      <c r="D15" s="211" t="s">
        <v>768</v>
      </c>
    </row>
    <row r="16" spans="1:7" ht="21.75" customHeight="1" x14ac:dyDescent="0.2">
      <c r="A16" s="7" t="s">
        <v>811</v>
      </c>
      <c r="B16" s="210" t="s">
        <v>768</v>
      </c>
      <c r="C16" s="211">
        <v>6.229890284973448E-2</v>
      </c>
      <c r="D16" s="211">
        <v>-0.20362648197538086</v>
      </c>
    </row>
    <row r="17" spans="1:4" ht="21.75" customHeight="1" x14ac:dyDescent="0.2">
      <c r="A17" s="7" t="s">
        <v>812</v>
      </c>
      <c r="B17" s="210" t="s">
        <v>768</v>
      </c>
      <c r="C17" s="211">
        <v>-0.68612381646969023</v>
      </c>
      <c r="D17" s="211">
        <v>-5.2762302206177522E-4</v>
      </c>
    </row>
    <row r="18" spans="1:4" ht="21.75" customHeight="1" x14ac:dyDescent="0.2">
      <c r="A18" s="7" t="s">
        <v>813</v>
      </c>
      <c r="B18" s="210" t="s">
        <v>768</v>
      </c>
      <c r="C18" s="211">
        <v>0.83059862284982944</v>
      </c>
      <c r="D18" s="211">
        <v>-1.3002293120624755E-2</v>
      </c>
    </row>
    <row r="19" spans="1:4" ht="21.75" customHeight="1" x14ac:dyDescent="0.2">
      <c r="A19" s="7" t="s">
        <v>814</v>
      </c>
      <c r="B19" s="210" t="s">
        <v>768</v>
      </c>
      <c r="C19" s="211">
        <v>9.6562376457205588</v>
      </c>
      <c r="D19" s="211">
        <v>8.4506265200083508</v>
      </c>
    </row>
    <row r="20" spans="1:4" ht="21.75" customHeight="1" x14ac:dyDescent="0.2">
      <c r="A20" s="7" t="s">
        <v>815</v>
      </c>
      <c r="B20" s="210" t="s">
        <v>768</v>
      </c>
      <c r="C20" s="211">
        <v>1.71759575976182E-2</v>
      </c>
      <c r="D20" s="211">
        <v>0.74282859475681717</v>
      </c>
    </row>
    <row r="21" spans="1:4" ht="21.75" customHeight="1" x14ac:dyDescent="0.2">
      <c r="A21" s="7" t="s">
        <v>816</v>
      </c>
      <c r="B21" s="210" t="s">
        <v>768</v>
      </c>
      <c r="C21" s="211">
        <v>4.0044472037098409</v>
      </c>
      <c r="D21" s="211">
        <v>1.0351709408212282</v>
      </c>
    </row>
    <row r="22" spans="1:4" ht="21.75" customHeight="1" x14ac:dyDescent="0.2">
      <c r="A22" s="7" t="s">
        <v>817</v>
      </c>
      <c r="B22" s="210" t="s">
        <v>768</v>
      </c>
      <c r="C22" s="211">
        <v>6.7573290304739422E-2</v>
      </c>
      <c r="D22" s="211" t="s">
        <v>768</v>
      </c>
    </row>
    <row r="23" spans="1:4" ht="21.75" customHeight="1" x14ac:dyDescent="0.2">
      <c r="A23" s="7" t="s">
        <v>818</v>
      </c>
      <c r="B23" s="210" t="s">
        <v>768</v>
      </c>
      <c r="C23" s="211">
        <v>1.1743095831042434</v>
      </c>
      <c r="D23" s="211">
        <v>1.7452529991684389</v>
      </c>
    </row>
    <row r="24" spans="1:4" ht="21.75" customHeight="1" x14ac:dyDescent="0.2">
      <c r="A24" s="7" t="s">
        <v>819</v>
      </c>
      <c r="B24" s="210" t="s">
        <v>768</v>
      </c>
      <c r="C24" s="211">
        <v>8.4660498099765391</v>
      </c>
      <c r="D24" s="211" t="s">
        <v>768</v>
      </c>
    </row>
    <row r="25" spans="1:4" ht="21.75" customHeight="1" x14ac:dyDescent="0.2">
      <c r="A25" s="7" t="s">
        <v>820</v>
      </c>
      <c r="B25" s="210" t="s">
        <v>768</v>
      </c>
      <c r="C25" s="211">
        <v>6.5168299880916178</v>
      </c>
      <c r="D25" s="211">
        <v>0.94069852449549685</v>
      </c>
    </row>
    <row r="26" spans="1:4" ht="21.75" customHeight="1" x14ac:dyDescent="0.2">
      <c r="A26" s="7" t="s">
        <v>821</v>
      </c>
      <c r="B26" s="210" t="s">
        <v>768</v>
      </c>
      <c r="C26" s="211">
        <v>1.7931993000564819</v>
      </c>
      <c r="D26" s="211">
        <v>0.40339400484926535</v>
      </c>
    </row>
    <row r="27" spans="1:4" ht="27.75" customHeight="1" x14ac:dyDescent="0.2">
      <c r="A27" s="7" t="s">
        <v>822</v>
      </c>
      <c r="B27" s="210" t="s">
        <v>768</v>
      </c>
      <c r="C27" s="211">
        <v>1.0110834469393049</v>
      </c>
      <c r="D27" s="211">
        <v>0.34606943921741667</v>
      </c>
    </row>
    <row r="28" spans="1:4" ht="27.75" customHeight="1" x14ac:dyDescent="0.2">
      <c r="A28" s="7" t="s">
        <v>823</v>
      </c>
      <c r="B28" s="210" t="s">
        <v>768</v>
      </c>
      <c r="C28" s="211">
        <v>3.8565199355526346E-2</v>
      </c>
      <c r="D28" s="211" t="s">
        <v>768</v>
      </c>
    </row>
    <row r="29" spans="1:4" ht="27.75" customHeight="1" x14ac:dyDescent="0.2">
      <c r="A29" s="7" t="s">
        <v>824</v>
      </c>
      <c r="B29" s="210" t="s">
        <v>768</v>
      </c>
      <c r="C29" s="211" t="s">
        <v>768</v>
      </c>
      <c r="D29" s="211" t="s">
        <v>768</v>
      </c>
    </row>
    <row r="30" spans="1:4" ht="27.75" customHeight="1" x14ac:dyDescent="0.2">
      <c r="A30" s="7" t="s">
        <v>825</v>
      </c>
      <c r="B30" s="210" t="s">
        <v>768</v>
      </c>
      <c r="C30" s="211">
        <v>0.22965546978874984</v>
      </c>
      <c r="D30" s="211">
        <v>0.6265963617613407</v>
      </c>
    </row>
    <row r="31" spans="1:4" ht="27.75" customHeight="1" x14ac:dyDescent="0.2">
      <c r="A31" s="7" t="s">
        <v>826</v>
      </c>
      <c r="B31" s="210" t="s">
        <v>768</v>
      </c>
      <c r="C31" s="211">
        <v>2.7183317494279042</v>
      </c>
      <c r="D31" s="211">
        <v>5.626669350037275E-2</v>
      </c>
    </row>
    <row r="32" spans="1:4" ht="27.75" customHeight="1" x14ac:dyDescent="0.2">
      <c r="A32" s="7" t="s">
        <v>827</v>
      </c>
      <c r="B32" s="210" t="s">
        <v>768</v>
      </c>
      <c r="C32" s="211">
        <v>8.999374761328359E-3</v>
      </c>
      <c r="D32" s="211">
        <v>1.2076916597686203</v>
      </c>
    </row>
    <row r="33" spans="1:4" ht="27.75" customHeight="1" x14ac:dyDescent="0.2">
      <c r="A33" s="7" t="s">
        <v>828</v>
      </c>
      <c r="B33" s="210" t="s">
        <v>768</v>
      </c>
      <c r="C33" s="211">
        <v>5.3753787516649707</v>
      </c>
      <c r="D33" s="211" t="s">
        <v>768</v>
      </c>
    </row>
    <row r="34" spans="1:4" ht="27.75" customHeight="1" x14ac:dyDescent="0.2">
      <c r="A34" s="7" t="s">
        <v>829</v>
      </c>
      <c r="B34" s="210" t="s">
        <v>768</v>
      </c>
      <c r="C34" s="211">
        <v>3.9091813852917481</v>
      </c>
      <c r="D34" s="211" t="s">
        <v>768</v>
      </c>
    </row>
    <row r="35" spans="1:4" ht="27.75" customHeight="1" x14ac:dyDescent="0.2">
      <c r="A35" s="7" t="s">
        <v>830</v>
      </c>
      <c r="B35" s="210" t="s">
        <v>768</v>
      </c>
      <c r="C35" s="211">
        <v>-1.3442867984383944</v>
      </c>
      <c r="D35" s="211" t="s">
        <v>768</v>
      </c>
    </row>
    <row r="36" spans="1:4" ht="27.75" customHeight="1" x14ac:dyDescent="0.2">
      <c r="A36" s="7" t="s">
        <v>831</v>
      </c>
      <c r="B36" s="210" t="s">
        <v>768</v>
      </c>
      <c r="C36" s="211" t="s">
        <v>768</v>
      </c>
      <c r="D36" s="211">
        <v>9.7408426027412709</v>
      </c>
    </row>
    <row r="37" spans="1:4" ht="27.75" customHeight="1" x14ac:dyDescent="0.2">
      <c r="A37" s="7" t="s">
        <v>832</v>
      </c>
      <c r="B37" s="210" t="s">
        <v>768</v>
      </c>
      <c r="C37" s="211">
        <v>1.2927955159847784E-3</v>
      </c>
      <c r="D37" s="211">
        <v>32.424917345956459</v>
      </c>
    </row>
    <row r="38" spans="1:4" ht="27.75" customHeight="1" x14ac:dyDescent="0.2">
      <c r="A38" s="7" t="s">
        <v>833</v>
      </c>
      <c r="B38" s="210" t="s">
        <v>768</v>
      </c>
      <c r="C38" s="211" t="s">
        <v>768</v>
      </c>
      <c r="D38" s="211">
        <v>0.93057508557809099</v>
      </c>
    </row>
    <row r="39" spans="1:4" ht="27.75" customHeight="1" x14ac:dyDescent="0.2">
      <c r="A39" s="7" t="s">
        <v>834</v>
      </c>
      <c r="B39" s="210" t="s">
        <v>768</v>
      </c>
      <c r="C39" s="211">
        <v>6.129617451490766E-2</v>
      </c>
      <c r="D39" s="211">
        <v>9.4246888554924109</v>
      </c>
    </row>
    <row r="40" spans="1:4" ht="27.75" customHeight="1" x14ac:dyDescent="0.2">
      <c r="A40" s="7" t="s">
        <v>835</v>
      </c>
      <c r="B40" s="210" t="s">
        <v>768</v>
      </c>
      <c r="C40" s="211">
        <v>7.4643743869313477</v>
      </c>
      <c r="D40" s="211">
        <v>6.3272998103599584E-2</v>
      </c>
    </row>
    <row r="41" spans="1:4" ht="27.75" customHeight="1" x14ac:dyDescent="0.2">
      <c r="A41" s="7" t="s">
        <v>836</v>
      </c>
      <c r="B41" s="210" t="s">
        <v>768</v>
      </c>
      <c r="C41" s="211">
        <v>15.425798051249252</v>
      </c>
      <c r="D41" s="211">
        <v>0.58004074104277137</v>
      </c>
    </row>
    <row r="42" spans="1:4" ht="27.75" customHeight="1" x14ac:dyDescent="0.2">
      <c r="A42" s="7" t="s">
        <v>837</v>
      </c>
      <c r="B42" s="210" t="s">
        <v>768</v>
      </c>
      <c r="C42" s="211">
        <v>5.9204849056114472</v>
      </c>
      <c r="D42" s="211">
        <v>0.11621442437703551</v>
      </c>
    </row>
    <row r="43" spans="1:4" ht="27.75" customHeight="1" x14ac:dyDescent="0.2">
      <c r="A43" s="7" t="s">
        <v>838</v>
      </c>
      <c r="B43" s="210" t="s">
        <v>768</v>
      </c>
      <c r="C43" s="211">
        <v>7.4216694965792662</v>
      </c>
      <c r="D43" s="211">
        <v>0.40789255798183693</v>
      </c>
    </row>
    <row r="44" spans="1:4" ht="27.75" customHeight="1" x14ac:dyDescent="0.2">
      <c r="A44" s="7" t="s">
        <v>839</v>
      </c>
      <c r="B44" s="210" t="s">
        <v>768</v>
      </c>
      <c r="C44" s="211">
        <v>11.430881216690834</v>
      </c>
      <c r="D44" s="211" t="s">
        <v>768</v>
      </c>
    </row>
    <row r="45" spans="1:4" ht="27.75" customHeight="1" x14ac:dyDescent="0.2">
      <c r="A45" s="7" t="s">
        <v>840</v>
      </c>
      <c r="B45" s="210" t="s">
        <v>768</v>
      </c>
      <c r="C45" s="211">
        <v>10.450790737168235</v>
      </c>
      <c r="D45" s="211">
        <v>1.1407567080385679</v>
      </c>
    </row>
    <row r="46" spans="1:4" ht="27.75" customHeight="1" x14ac:dyDescent="0.2">
      <c r="A46" s="7" t="s">
        <v>841</v>
      </c>
      <c r="B46" s="210" t="s">
        <v>768</v>
      </c>
      <c r="C46" s="211">
        <v>0.70984441127772979</v>
      </c>
      <c r="D46" s="211">
        <v>1.6944370598051464</v>
      </c>
    </row>
    <row r="47" spans="1:4" ht="27.75" customHeight="1" x14ac:dyDescent="0.2">
      <c r="A47" s="7" t="s">
        <v>842</v>
      </c>
      <c r="B47" s="210" t="s">
        <v>768</v>
      </c>
      <c r="C47" s="211">
        <v>15.184927865204594</v>
      </c>
      <c r="D47" s="211">
        <v>8.0053118785716944</v>
      </c>
    </row>
    <row r="48" spans="1:4" ht="27.75" customHeight="1" x14ac:dyDescent="0.2">
      <c r="A48" s="7" t="s">
        <v>843</v>
      </c>
      <c r="B48" s="210" t="s">
        <v>768</v>
      </c>
      <c r="C48" s="211">
        <v>0.11431435445581219</v>
      </c>
      <c r="D48" s="211">
        <v>-1.3184996713725328E-3</v>
      </c>
    </row>
    <row r="49" spans="1:4" ht="27.75" customHeight="1" x14ac:dyDescent="0.2">
      <c r="A49" s="7" t="s">
        <v>844</v>
      </c>
      <c r="B49" s="210" t="s">
        <v>768</v>
      </c>
      <c r="C49" s="211">
        <v>0.4842840892319481</v>
      </c>
      <c r="D49" s="211">
        <v>0.22763365792039841</v>
      </c>
    </row>
    <row r="50" spans="1:4" ht="27.75" customHeight="1" x14ac:dyDescent="0.2">
      <c r="A50" s="7" t="s">
        <v>845</v>
      </c>
      <c r="B50" s="210" t="s">
        <v>768</v>
      </c>
      <c r="C50" s="211">
        <v>0.49844490569976047</v>
      </c>
      <c r="D50" s="211">
        <v>0.22869672988613279</v>
      </c>
    </row>
    <row r="51" spans="1:4" ht="27.75" customHeight="1" x14ac:dyDescent="0.2">
      <c r="A51" s="7" t="s">
        <v>846</v>
      </c>
      <c r="B51" s="210" t="s">
        <v>768</v>
      </c>
      <c r="C51" s="211">
        <v>1.0099695726715023</v>
      </c>
      <c r="D51" s="211">
        <v>0.34545049387674598</v>
      </c>
    </row>
    <row r="52" spans="1:4" ht="27.75" customHeight="1" x14ac:dyDescent="0.2">
      <c r="A52" s="7" t="s">
        <v>847</v>
      </c>
      <c r="B52" s="210" t="s">
        <v>768</v>
      </c>
      <c r="C52" s="211">
        <v>1.0122467566961726</v>
      </c>
      <c r="D52" s="211">
        <v>0.39757575951752916</v>
      </c>
    </row>
    <row r="53" spans="1:4" ht="27.75" customHeight="1" x14ac:dyDescent="0.2">
      <c r="A53" s="7" t="s">
        <v>848</v>
      </c>
      <c r="B53" s="210" t="s">
        <v>768</v>
      </c>
      <c r="C53" s="211">
        <v>1.011254302855934</v>
      </c>
      <c r="D53" s="211">
        <v>0.39726231792365624</v>
      </c>
    </row>
    <row r="54" spans="1:4" ht="27.75" customHeight="1" x14ac:dyDescent="0.2">
      <c r="A54" s="7" t="s">
        <v>849</v>
      </c>
      <c r="B54" s="210" t="s">
        <v>768</v>
      </c>
      <c r="C54" s="211">
        <v>2.1663425094106463</v>
      </c>
      <c r="D54" s="211">
        <v>2.1950988766263562</v>
      </c>
    </row>
    <row r="55" spans="1:4" ht="27.75" customHeight="1" x14ac:dyDescent="0.2">
      <c r="A55" s="7" t="s">
        <v>850</v>
      </c>
      <c r="B55" s="210" t="s">
        <v>768</v>
      </c>
      <c r="C55" s="211">
        <v>2.0475707237962344</v>
      </c>
      <c r="D55" s="211" t="s">
        <v>768</v>
      </c>
    </row>
    <row r="56" spans="1:4" ht="27.75" customHeight="1" x14ac:dyDescent="0.2">
      <c r="A56" s="7" t="s">
        <v>851</v>
      </c>
      <c r="B56" s="210" t="s">
        <v>768</v>
      </c>
      <c r="C56" s="211">
        <v>21.275842983482235</v>
      </c>
      <c r="D56" s="211">
        <v>2.6945562733631441</v>
      </c>
    </row>
    <row r="57" spans="1:4" ht="27.75" customHeight="1" x14ac:dyDescent="0.2">
      <c r="A57" s="7" t="s">
        <v>852</v>
      </c>
      <c r="B57" s="210" t="s">
        <v>768</v>
      </c>
      <c r="C57" s="211">
        <v>0.17882238954386304</v>
      </c>
      <c r="D57" s="211">
        <v>0.47594404690279773</v>
      </c>
    </row>
    <row r="58" spans="1:4" ht="27.75" customHeight="1" x14ac:dyDescent="0.2">
      <c r="A58" s="7" t="s">
        <v>853</v>
      </c>
      <c r="B58" s="210" t="s">
        <v>768</v>
      </c>
      <c r="C58" s="211">
        <v>6.2527755667872276</v>
      </c>
      <c r="D58" s="211">
        <v>1.0843716327685071</v>
      </c>
    </row>
    <row r="59" spans="1:4" ht="27.75" customHeight="1" x14ac:dyDescent="0.2">
      <c r="A59" s="7" t="s">
        <v>854</v>
      </c>
      <c r="B59" s="210" t="s">
        <v>768</v>
      </c>
      <c r="C59" s="211">
        <v>2.7084428324069068</v>
      </c>
      <c r="D59" s="211">
        <v>0.92601289464389702</v>
      </c>
    </row>
    <row r="60" spans="1:4" ht="27.75" customHeight="1" x14ac:dyDescent="0.2">
      <c r="A60" s="7" t="s">
        <v>855</v>
      </c>
      <c r="B60" s="210" t="s">
        <v>768</v>
      </c>
      <c r="C60" s="211">
        <v>21.172832052948827</v>
      </c>
      <c r="D60" s="211">
        <v>2.6814335648421714</v>
      </c>
    </row>
    <row r="61" spans="1:4" ht="27.75" customHeight="1" x14ac:dyDescent="0.2">
      <c r="A61" s="7" t="s">
        <v>856</v>
      </c>
      <c r="B61" s="210" t="s">
        <v>768</v>
      </c>
      <c r="C61" s="211">
        <v>8.5021091492164853</v>
      </c>
      <c r="D61" s="211">
        <v>8.3923758559489823</v>
      </c>
    </row>
    <row r="62" spans="1:4" ht="27.75" customHeight="1" x14ac:dyDescent="0.2">
      <c r="A62" s="7" t="s">
        <v>857</v>
      </c>
      <c r="B62" s="210" t="s">
        <v>768</v>
      </c>
      <c r="C62" s="211">
        <v>4.8006670190205813</v>
      </c>
      <c r="D62" s="211">
        <v>0.285817224761588</v>
      </c>
    </row>
    <row r="63" spans="1:4" ht="27.75" customHeight="1" x14ac:dyDescent="0.2">
      <c r="A63" s="7" t="s">
        <v>858</v>
      </c>
      <c r="B63" s="210" t="s">
        <v>768</v>
      </c>
      <c r="C63" s="211">
        <v>1.8552699234993959</v>
      </c>
      <c r="D63" s="211">
        <v>7.4813707668455605</v>
      </c>
    </row>
    <row r="64" spans="1:4" ht="27.75" customHeight="1" x14ac:dyDescent="0.2">
      <c r="A64" s="7" t="s">
        <v>859</v>
      </c>
      <c r="B64" s="210" t="s">
        <v>768</v>
      </c>
      <c r="C64" s="211" t="s">
        <v>768</v>
      </c>
      <c r="D64" s="211" t="s">
        <v>768</v>
      </c>
    </row>
    <row r="65" spans="1:4" ht="27.75" customHeight="1" x14ac:dyDescent="0.2">
      <c r="A65" s="7" t="s">
        <v>860</v>
      </c>
      <c r="B65" s="210" t="s">
        <v>768</v>
      </c>
      <c r="C65" s="211">
        <v>6.7740690075932974</v>
      </c>
      <c r="D65" s="211">
        <v>0.91072501260412086</v>
      </c>
    </row>
    <row r="66" spans="1:4" ht="27.75" customHeight="1" x14ac:dyDescent="0.2">
      <c r="A66" s="7" t="s">
        <v>861</v>
      </c>
      <c r="B66" s="210" t="s">
        <v>768</v>
      </c>
      <c r="C66" s="211">
        <v>3.6241842718611874</v>
      </c>
      <c r="D66" s="211">
        <v>4.9142758567516411E-2</v>
      </c>
    </row>
    <row r="67" spans="1:4" ht="27.75" customHeight="1" x14ac:dyDescent="0.2">
      <c r="A67" s="7" t="s">
        <v>862</v>
      </c>
      <c r="B67" s="210" t="s">
        <v>768</v>
      </c>
      <c r="C67" s="211">
        <v>4.1652086188649085</v>
      </c>
      <c r="D67" s="211">
        <v>0.9353778655711189</v>
      </c>
    </row>
    <row r="68" spans="1:4" ht="27.75" customHeight="1" x14ac:dyDescent="0.2">
      <c r="A68" s="7" t="s">
        <v>863</v>
      </c>
      <c r="B68" s="210" t="s">
        <v>768</v>
      </c>
      <c r="C68" s="211">
        <v>1.93259009007017</v>
      </c>
      <c r="D68" s="211">
        <v>7.53365257029402</v>
      </c>
    </row>
    <row r="69" spans="1:4" ht="27.75" customHeight="1" x14ac:dyDescent="0.2">
      <c r="A69" s="7" t="s">
        <v>864</v>
      </c>
      <c r="B69" s="210" t="s">
        <v>768</v>
      </c>
      <c r="C69" s="211">
        <v>12.329897816646172</v>
      </c>
      <c r="D69" s="211">
        <v>5.2440117806954449E-2</v>
      </c>
    </row>
    <row r="70" spans="1:4" ht="27.75" customHeight="1" x14ac:dyDescent="0.2">
      <c r="A70" s="7" t="s">
        <v>865</v>
      </c>
      <c r="B70" s="210" t="s">
        <v>768</v>
      </c>
      <c r="C70" s="211">
        <v>0.52980350690802902</v>
      </c>
      <c r="D70" s="211">
        <v>4.0057738451450495</v>
      </c>
    </row>
    <row r="71" spans="1:4" ht="27.75" customHeight="1" x14ac:dyDescent="0.2">
      <c r="A71" s="7" t="s">
        <v>866</v>
      </c>
      <c r="B71" s="210" t="s">
        <v>768</v>
      </c>
      <c r="C71" s="211">
        <v>10.315928038729252</v>
      </c>
      <c r="D71" s="211">
        <v>-2.2841671142418336E-3</v>
      </c>
    </row>
    <row r="72" spans="1:4" ht="27.75" customHeight="1" x14ac:dyDescent="0.2">
      <c r="A72" s="7" t="s">
        <v>867</v>
      </c>
      <c r="B72" s="210" t="s">
        <v>768</v>
      </c>
      <c r="C72" s="211">
        <v>8.481409071446592</v>
      </c>
      <c r="D72" s="211">
        <v>1.3183069031713657</v>
      </c>
    </row>
    <row r="73" spans="1:4" ht="27.75" customHeight="1" x14ac:dyDescent="0.2">
      <c r="A73" s="7" t="s">
        <v>868</v>
      </c>
      <c r="B73" s="210" t="s">
        <v>768</v>
      </c>
      <c r="C73" s="211">
        <v>0.94708558202890081</v>
      </c>
      <c r="D73" s="211">
        <v>3.094520102768239</v>
      </c>
    </row>
    <row r="74" spans="1:4" ht="27.75" customHeight="1" x14ac:dyDescent="0.2">
      <c r="A74" s="7" t="s">
        <v>869</v>
      </c>
      <c r="B74" s="210" t="s">
        <v>768</v>
      </c>
      <c r="C74" s="211">
        <v>0.84112062952752742</v>
      </c>
      <c r="D74" s="211">
        <v>3.0899511601946696</v>
      </c>
    </row>
    <row r="75" spans="1:4" ht="27.75" customHeight="1" x14ac:dyDescent="0.2">
      <c r="A75" s="7" t="s">
        <v>870</v>
      </c>
      <c r="B75" s="210" t="s">
        <v>768</v>
      </c>
      <c r="C75" s="211">
        <v>9.7046699962820249</v>
      </c>
      <c r="D75" s="211">
        <v>3.1424990954768353</v>
      </c>
    </row>
    <row r="76" spans="1:4" ht="27.75" customHeight="1" x14ac:dyDescent="0.2">
      <c r="A76" s="7" t="s">
        <v>871</v>
      </c>
      <c r="B76" s="210" t="s">
        <v>768</v>
      </c>
      <c r="C76" s="211">
        <v>0.33987282852248918</v>
      </c>
      <c r="D76" s="211">
        <v>8.570025648747652E-2</v>
      </c>
    </row>
    <row r="77" spans="1:4" ht="27.75" customHeight="1" x14ac:dyDescent="0.2">
      <c r="A77" s="7" t="s">
        <v>872</v>
      </c>
      <c r="B77" s="210" t="s">
        <v>768</v>
      </c>
      <c r="C77" s="211">
        <v>3.1135836860598753</v>
      </c>
      <c r="D77" s="211">
        <v>1.0523590168459378</v>
      </c>
    </row>
    <row r="78" spans="1:4" ht="27.75" customHeight="1" x14ac:dyDescent="0.2">
      <c r="A78" s="7" t="s">
        <v>873</v>
      </c>
      <c r="B78" s="210" t="s">
        <v>768</v>
      </c>
      <c r="C78" s="211">
        <v>1.9367308905709504</v>
      </c>
      <c r="D78" s="211">
        <v>1.5235087503926215</v>
      </c>
    </row>
    <row r="79" spans="1:4" ht="27.75" customHeight="1" x14ac:dyDescent="0.2">
      <c r="A79" s="7" t="s">
        <v>874</v>
      </c>
      <c r="B79" s="210" t="s">
        <v>768</v>
      </c>
      <c r="C79" s="211">
        <v>15.173604278097613</v>
      </c>
      <c r="D79" s="211">
        <v>7.656596478129682</v>
      </c>
    </row>
    <row r="80" spans="1:4" ht="27.75" customHeight="1" x14ac:dyDescent="0.2">
      <c r="A80" s="7" t="s">
        <v>875</v>
      </c>
      <c r="B80" s="210" t="s">
        <v>768</v>
      </c>
      <c r="C80" s="211">
        <v>0.48500178581178827</v>
      </c>
      <c r="D80" s="211">
        <v>0.2279674921464066</v>
      </c>
    </row>
    <row r="81" spans="1:4" ht="27.75" customHeight="1" x14ac:dyDescent="0.2">
      <c r="A81" s="7" t="s">
        <v>876</v>
      </c>
      <c r="B81" s="210" t="s">
        <v>768</v>
      </c>
      <c r="C81" s="211">
        <v>0.26462550083064423</v>
      </c>
      <c r="D81" s="211">
        <v>1.8447556264853544</v>
      </c>
    </row>
    <row r="82" spans="1:4" ht="27.75" customHeight="1" x14ac:dyDescent="0.2">
      <c r="A82" s="7" t="s">
        <v>877</v>
      </c>
      <c r="B82" s="210" t="s">
        <v>768</v>
      </c>
      <c r="C82" s="211" t="s">
        <v>768</v>
      </c>
      <c r="D82" s="211" t="s">
        <v>768</v>
      </c>
    </row>
    <row r="83" spans="1:4" ht="27.75" customHeight="1" x14ac:dyDescent="0.2">
      <c r="A83" s="7" t="s">
        <v>878</v>
      </c>
      <c r="B83" s="210" t="s">
        <v>768</v>
      </c>
      <c r="C83" s="211">
        <v>0.17871478281870606</v>
      </c>
      <c r="D83" s="211">
        <v>0.47568820423516162</v>
      </c>
    </row>
    <row r="84" spans="1:4" ht="27.75" customHeight="1" x14ac:dyDescent="0.2">
      <c r="A84" s="7" t="s">
        <v>879</v>
      </c>
      <c r="B84" s="210" t="s">
        <v>768</v>
      </c>
      <c r="C84" s="211">
        <v>4.1384952416137466</v>
      </c>
      <c r="D84" s="211">
        <v>1.0459574118880293</v>
      </c>
    </row>
    <row r="85" spans="1:4" ht="27.75" customHeight="1" x14ac:dyDescent="0.2">
      <c r="A85" s="7" t="s">
        <v>880</v>
      </c>
      <c r="B85" s="210" t="s">
        <v>768</v>
      </c>
      <c r="C85" s="211">
        <v>4.9780931435601987</v>
      </c>
      <c r="D85" s="211">
        <v>-1.4067108221039558E-2</v>
      </c>
    </row>
    <row r="86" spans="1:4" ht="27.75" customHeight="1" x14ac:dyDescent="0.2">
      <c r="A86" s="7" t="s">
        <v>881</v>
      </c>
      <c r="B86" s="210" t="s">
        <v>768</v>
      </c>
      <c r="C86" s="211">
        <v>2.9919949431185033</v>
      </c>
      <c r="D86" s="211">
        <v>0.28878360336561082</v>
      </c>
    </row>
    <row r="87" spans="1:4" ht="27.75" customHeight="1" x14ac:dyDescent="0.2">
      <c r="A87" s="7" t="s">
        <v>882</v>
      </c>
      <c r="B87" s="210" t="s">
        <v>768</v>
      </c>
      <c r="C87" s="211">
        <v>12.329897816646172</v>
      </c>
      <c r="D87" s="211">
        <v>5.2440117806954449E-2</v>
      </c>
    </row>
    <row r="88" spans="1:4" ht="27.75" customHeight="1" x14ac:dyDescent="0.2">
      <c r="A88" s="7" t="s">
        <v>883</v>
      </c>
      <c r="B88" s="210" t="s">
        <v>768</v>
      </c>
      <c r="C88" s="211">
        <v>1.4563278607480978</v>
      </c>
      <c r="D88" s="211">
        <v>1.5706990111640946</v>
      </c>
    </row>
    <row r="89" spans="1:4" ht="27.75" customHeight="1" x14ac:dyDescent="0.2">
      <c r="A89" s="7" t="s">
        <v>884</v>
      </c>
      <c r="B89" s="210" t="s">
        <v>768</v>
      </c>
      <c r="C89" s="211">
        <v>32.335222200434288</v>
      </c>
      <c r="D89" s="211">
        <v>7.6783869408458818</v>
      </c>
    </row>
    <row r="90" spans="1:4" ht="27.75" customHeight="1" x14ac:dyDescent="0.2">
      <c r="A90" s="7" t="s">
        <v>885</v>
      </c>
      <c r="B90" s="210" t="s">
        <v>768</v>
      </c>
      <c r="C90" s="211">
        <v>4.9769526685912417</v>
      </c>
      <c r="D90" s="211">
        <v>-1.4063191217526952E-2</v>
      </c>
    </row>
    <row r="91" spans="1:4" ht="27.75" customHeight="1" x14ac:dyDescent="0.2">
      <c r="A91" s="7" t="s">
        <v>886</v>
      </c>
      <c r="B91" s="210" t="s">
        <v>768</v>
      </c>
      <c r="C91" s="211" t="s">
        <v>768</v>
      </c>
      <c r="D91" s="211" t="s">
        <v>768</v>
      </c>
    </row>
    <row r="92" spans="1:4" ht="27.75" customHeight="1" x14ac:dyDescent="0.2">
      <c r="A92" s="7" t="s">
        <v>887</v>
      </c>
      <c r="B92" s="210" t="s">
        <v>768</v>
      </c>
      <c r="C92" s="211">
        <v>-2.2880046063725348E-3</v>
      </c>
      <c r="D92" s="211" t="s">
        <v>768</v>
      </c>
    </row>
    <row r="93" spans="1:4" ht="27.75" customHeight="1" x14ac:dyDescent="0.2">
      <c r="A93" s="7" t="s">
        <v>888</v>
      </c>
      <c r="B93" s="210" t="s">
        <v>768</v>
      </c>
      <c r="C93" s="211">
        <v>0.3356498081072351</v>
      </c>
      <c r="D93" s="211">
        <v>8.4559905529216869E-2</v>
      </c>
    </row>
    <row r="94" spans="1:4" ht="27.75" customHeight="1" x14ac:dyDescent="0.2">
      <c r="A94" s="7" t="s">
        <v>889</v>
      </c>
      <c r="B94" s="210" t="s">
        <v>768</v>
      </c>
      <c r="C94" s="211">
        <v>0.68003906793655722</v>
      </c>
      <c r="D94" s="211">
        <v>2.1694468794736732</v>
      </c>
    </row>
    <row r="95" spans="1:4" ht="27.75" customHeight="1" x14ac:dyDescent="0.2">
      <c r="A95" s="7" t="s">
        <v>890</v>
      </c>
      <c r="B95" s="210" t="s">
        <v>768</v>
      </c>
      <c r="C95" s="211" t="s">
        <v>768</v>
      </c>
      <c r="D95" s="211" t="s">
        <v>768</v>
      </c>
    </row>
    <row r="96" spans="1:4" ht="27.75" customHeight="1" x14ac:dyDescent="0.2">
      <c r="A96" s="7" t="s">
        <v>891</v>
      </c>
      <c r="B96" s="210" t="s">
        <v>768</v>
      </c>
      <c r="C96" s="211">
        <v>2.7995787639067973E-2</v>
      </c>
      <c r="D96" s="211">
        <v>-5.6805863514353616E-4</v>
      </c>
    </row>
    <row r="97" spans="1:4" ht="27.75" customHeight="1" x14ac:dyDescent="0.2">
      <c r="A97" s="7" t="s">
        <v>892</v>
      </c>
      <c r="B97" s="210" t="s">
        <v>768</v>
      </c>
      <c r="C97" s="211">
        <v>8.3652686577747007E-2</v>
      </c>
      <c r="D97" s="211">
        <v>7.6420183104645121</v>
      </c>
    </row>
    <row r="98" spans="1:4" ht="27.75" customHeight="1" x14ac:dyDescent="0.2">
      <c r="A98" s="7" t="s">
        <v>893</v>
      </c>
      <c r="B98" s="210" t="s">
        <v>768</v>
      </c>
      <c r="C98" s="211">
        <v>0.31662921749598522</v>
      </c>
      <c r="D98" s="211">
        <v>1.8477017656771266</v>
      </c>
    </row>
    <row r="99" spans="1:4" ht="27.75" customHeight="1" x14ac:dyDescent="0.2">
      <c r="A99" s="7" t="s">
        <v>894</v>
      </c>
      <c r="B99" s="210" t="s">
        <v>768</v>
      </c>
      <c r="C99" s="211" t="s">
        <v>768</v>
      </c>
      <c r="D99" s="211" t="s">
        <v>768</v>
      </c>
    </row>
    <row r="100" spans="1:4" ht="27.75" customHeight="1" x14ac:dyDescent="0.2">
      <c r="A100" s="7" t="s">
        <v>895</v>
      </c>
      <c r="B100" s="210" t="s">
        <v>768</v>
      </c>
      <c r="C100" s="211">
        <v>-1.6120231818867936</v>
      </c>
      <c r="D100" s="211">
        <v>0.42008733052120717</v>
      </c>
    </row>
    <row r="101" spans="1:4" ht="27.75" customHeight="1" x14ac:dyDescent="0.2">
      <c r="A101" s="7" t="s">
        <v>896</v>
      </c>
      <c r="B101" s="210" t="s">
        <v>768</v>
      </c>
      <c r="C101" s="211">
        <v>-0.61843835756565535</v>
      </c>
      <c r="D101" s="211" t="s">
        <v>768</v>
      </c>
    </row>
    <row r="102" spans="1:4" ht="27.75" customHeight="1" x14ac:dyDescent="0.2">
      <c r="A102" s="7" t="s">
        <v>897</v>
      </c>
      <c r="B102" s="210" t="s">
        <v>768</v>
      </c>
      <c r="C102" s="211">
        <v>40.268361118981652</v>
      </c>
      <c r="D102" s="211">
        <v>1.1946869872297643</v>
      </c>
    </row>
    <row r="103" spans="1:4" ht="27.75" customHeight="1" x14ac:dyDescent="0.2">
      <c r="A103" s="7" t="s">
        <v>898</v>
      </c>
      <c r="B103" s="210" t="s">
        <v>768</v>
      </c>
      <c r="C103" s="211">
        <v>0.29881198898507844</v>
      </c>
      <c r="D103" s="211">
        <v>1.8471257031465083</v>
      </c>
    </row>
    <row r="104" spans="1:4" ht="27.75" customHeight="1" x14ac:dyDescent="0.2">
      <c r="A104" s="7" t="s">
        <v>899</v>
      </c>
      <c r="B104" s="210" t="s">
        <v>768</v>
      </c>
      <c r="C104" s="211">
        <v>0.73882250444594033</v>
      </c>
      <c r="D104" s="211" t="s">
        <v>768</v>
      </c>
    </row>
    <row r="105" spans="1:4" ht="27.75" customHeight="1" x14ac:dyDescent="0.2">
      <c r="A105" s="7" t="s">
        <v>900</v>
      </c>
      <c r="B105" s="210" t="s">
        <v>768</v>
      </c>
      <c r="C105" s="211" t="s">
        <v>768</v>
      </c>
      <c r="D105" s="211" t="s">
        <v>768</v>
      </c>
    </row>
    <row r="106" spans="1:4" ht="27.75" customHeight="1" x14ac:dyDescent="0.2">
      <c r="A106" s="7" t="s">
        <v>901</v>
      </c>
      <c r="B106" s="210" t="s">
        <v>768</v>
      </c>
      <c r="C106" s="211">
        <v>7.2790031184054955</v>
      </c>
      <c r="D106" s="211">
        <v>0.91969114619379388</v>
      </c>
    </row>
    <row r="107" spans="1:4" ht="27.75" customHeight="1" x14ac:dyDescent="0.2">
      <c r="A107" s="7" t="s">
        <v>902</v>
      </c>
      <c r="B107" s="210" t="s">
        <v>768</v>
      </c>
      <c r="C107" s="211">
        <v>6.3836811988571746E-2</v>
      </c>
      <c r="D107" s="211">
        <v>0.76283385801205328</v>
      </c>
    </row>
    <row r="108" spans="1:4" ht="27.75" customHeight="1" x14ac:dyDescent="0.2">
      <c r="A108" s="7" t="s">
        <v>903</v>
      </c>
      <c r="B108" s="210" t="s">
        <v>768</v>
      </c>
      <c r="C108" s="211">
        <v>15.425593450468092</v>
      </c>
      <c r="D108" s="211">
        <v>0.58000875946732022</v>
      </c>
    </row>
    <row r="109" spans="1:4" ht="27.75" customHeight="1" x14ac:dyDescent="0.2">
      <c r="A109" s="7" t="s">
        <v>904</v>
      </c>
      <c r="B109" s="210" t="s">
        <v>768</v>
      </c>
      <c r="C109" s="211">
        <v>23.340187841821098</v>
      </c>
      <c r="D109" s="211">
        <v>1.1537215409669954</v>
      </c>
    </row>
    <row r="110" spans="1:4" ht="27.75" customHeight="1" x14ac:dyDescent="0.2">
      <c r="A110" s="7" t="s">
        <v>905</v>
      </c>
      <c r="B110" s="210" t="s">
        <v>768</v>
      </c>
      <c r="C110" s="211">
        <v>1.1802420080601961</v>
      </c>
      <c r="D110" s="211">
        <v>1.8758527471622397</v>
      </c>
    </row>
    <row r="111" spans="1:4" ht="27.75" customHeight="1" x14ac:dyDescent="0.2">
      <c r="A111" s="7" t="s">
        <v>906</v>
      </c>
      <c r="B111" s="210" t="s">
        <v>768</v>
      </c>
      <c r="C111" s="211">
        <v>60.29925595808465</v>
      </c>
      <c r="D111" s="211">
        <v>1.234518682999538</v>
      </c>
    </row>
    <row r="112" spans="1:4" ht="27.75" customHeight="1" x14ac:dyDescent="0.2">
      <c r="A112" s="7" t="s">
        <v>907</v>
      </c>
      <c r="B112" s="210" t="s">
        <v>768</v>
      </c>
      <c r="C112" s="211">
        <v>5.3503439712459606</v>
      </c>
      <c r="D112" s="211">
        <v>1.7610147323378094</v>
      </c>
    </row>
    <row r="113" spans="1:4" ht="27.75" customHeight="1" x14ac:dyDescent="0.2">
      <c r="A113" s="7" t="s">
        <v>908</v>
      </c>
      <c r="B113" s="210" t="s">
        <v>768</v>
      </c>
      <c r="C113" s="211">
        <v>0.97317353903243586</v>
      </c>
      <c r="D113" s="211">
        <v>0.28076853514555827</v>
      </c>
    </row>
    <row r="114" spans="1:4" ht="27.75" customHeight="1" x14ac:dyDescent="0.2">
      <c r="A114" s="7" t="s">
        <v>909</v>
      </c>
      <c r="B114" s="210" t="s">
        <v>768</v>
      </c>
      <c r="C114" s="211">
        <v>8.2624683318179812</v>
      </c>
      <c r="D114" s="211">
        <v>5.9041595773596072</v>
      </c>
    </row>
    <row r="115" spans="1:4" ht="27.75" customHeight="1" x14ac:dyDescent="0.2">
      <c r="A115" s="7" t="s">
        <v>910</v>
      </c>
      <c r="B115" s="210" t="s">
        <v>768</v>
      </c>
      <c r="C115" s="211">
        <v>1.935621470180986</v>
      </c>
      <c r="D115" s="211">
        <v>5.7925535032378746E-2</v>
      </c>
    </row>
    <row r="116" spans="1:4" ht="27.75" customHeight="1" x14ac:dyDescent="0.2">
      <c r="A116" s="7" t="s">
        <v>911</v>
      </c>
      <c r="B116" s="210" t="s">
        <v>768</v>
      </c>
      <c r="C116" s="211">
        <v>0.42744994504707179</v>
      </c>
      <c r="D116" s="211">
        <v>0.28858878811001504</v>
      </c>
    </row>
    <row r="117" spans="1:4" ht="27.75" customHeight="1" x14ac:dyDescent="0.2">
      <c r="A117" s="7" t="s">
        <v>912</v>
      </c>
      <c r="B117" s="210" t="s">
        <v>768</v>
      </c>
      <c r="C117" s="211">
        <v>0.30172452574653952</v>
      </c>
      <c r="D117" s="211">
        <v>8.559090389505046E-2</v>
      </c>
    </row>
    <row r="118" spans="1:4" ht="27.75" customHeight="1" x14ac:dyDescent="0.2">
      <c r="A118" s="7" t="s">
        <v>913</v>
      </c>
      <c r="B118" s="210" t="s">
        <v>768</v>
      </c>
      <c r="C118" s="211">
        <v>9.861707310058249E-3</v>
      </c>
      <c r="D118" s="211" t="s">
        <v>768</v>
      </c>
    </row>
    <row r="119" spans="1:4" ht="27.75" customHeight="1" x14ac:dyDescent="0.2">
      <c r="A119" s="7" t="s">
        <v>914</v>
      </c>
      <c r="B119" s="210" t="s">
        <v>768</v>
      </c>
      <c r="C119" s="211">
        <v>1.5718983130538815</v>
      </c>
      <c r="D119" s="211">
        <v>0.86570047546331097</v>
      </c>
    </row>
    <row r="120" spans="1:4" ht="27.75" customHeight="1" x14ac:dyDescent="0.2">
      <c r="A120" s="7" t="s">
        <v>915</v>
      </c>
      <c r="B120" s="210" t="s">
        <v>768</v>
      </c>
      <c r="C120" s="211">
        <v>2.7320854484637507</v>
      </c>
      <c r="D120" s="211">
        <v>0.88369334429721513</v>
      </c>
    </row>
    <row r="121" spans="1:4" ht="27.75" customHeight="1" x14ac:dyDescent="0.2">
      <c r="A121" s="7" t="s">
        <v>916</v>
      </c>
      <c r="B121" s="210" t="s">
        <v>768</v>
      </c>
      <c r="C121" s="211">
        <v>0.66985670947561538</v>
      </c>
      <c r="D121" s="211">
        <v>5.2978684138296783</v>
      </c>
    </row>
    <row r="122" spans="1:4" ht="27.75" customHeight="1" x14ac:dyDescent="0.2">
      <c r="A122" s="7" t="s">
        <v>917</v>
      </c>
      <c r="B122" s="210" t="s">
        <v>768</v>
      </c>
      <c r="C122" s="211">
        <v>3.1956479834649492</v>
      </c>
      <c r="D122" s="211">
        <v>-9.4921155534523738E-2</v>
      </c>
    </row>
    <row r="123" spans="1:4" ht="27.75" customHeight="1" x14ac:dyDescent="0.2">
      <c r="A123" s="7" t="s">
        <v>918</v>
      </c>
      <c r="B123" s="210" t="s">
        <v>768</v>
      </c>
      <c r="C123" s="211">
        <v>2.1396695799878027</v>
      </c>
      <c r="D123" s="211">
        <v>7.5175332501861183</v>
      </c>
    </row>
    <row r="124" spans="1:4" ht="27.75" customHeight="1" x14ac:dyDescent="0.2">
      <c r="A124" s="7" t="s">
        <v>919</v>
      </c>
      <c r="B124" s="210" t="s">
        <v>768</v>
      </c>
      <c r="C124" s="211">
        <v>0.23580641685780121</v>
      </c>
      <c r="D124" s="211">
        <v>0.62591421187141971</v>
      </c>
    </row>
    <row r="125" spans="1:4" ht="27.75" customHeight="1" x14ac:dyDescent="0.2">
      <c r="A125" s="7" t="s">
        <v>920</v>
      </c>
      <c r="B125" s="210" t="s">
        <v>768</v>
      </c>
      <c r="C125" s="211">
        <v>3.4637818903821551</v>
      </c>
      <c r="D125" s="211">
        <v>7.176930091626148</v>
      </c>
    </row>
    <row r="126" spans="1:4" ht="27.75" customHeight="1" x14ac:dyDescent="0.2">
      <c r="A126" s="7" t="s">
        <v>921</v>
      </c>
      <c r="B126" s="210" t="s">
        <v>768</v>
      </c>
      <c r="C126" s="211">
        <v>1.3400375728589382</v>
      </c>
      <c r="D126" s="211">
        <v>0.40711757561259798</v>
      </c>
    </row>
    <row r="127" spans="1:4" ht="27.75" customHeight="1" x14ac:dyDescent="0.2">
      <c r="A127" s="7" t="s">
        <v>922</v>
      </c>
      <c r="B127" s="210" t="s">
        <v>768</v>
      </c>
      <c r="C127" s="211">
        <v>1.6457942572921309E-3</v>
      </c>
      <c r="D127" s="211">
        <v>-3.0105650714436232E-4</v>
      </c>
    </row>
    <row r="128" spans="1:4" ht="27.75" customHeight="1" x14ac:dyDescent="0.2">
      <c r="A128" s="7" t="s">
        <v>923</v>
      </c>
      <c r="B128" s="210" t="s">
        <v>768</v>
      </c>
      <c r="C128" s="211">
        <v>8.6910543276074087E-2</v>
      </c>
      <c r="D128" s="211">
        <v>7.8654252583420563</v>
      </c>
    </row>
    <row r="129" spans="1:4" ht="27.75" customHeight="1" x14ac:dyDescent="0.2">
      <c r="A129" s="7" t="s">
        <v>924</v>
      </c>
      <c r="B129" s="210" t="s">
        <v>768</v>
      </c>
      <c r="C129" s="211">
        <v>3.6897845284404679E-2</v>
      </c>
      <c r="D129" s="211" t="s">
        <v>768</v>
      </c>
    </row>
    <row r="130" spans="1:4" ht="27.75" customHeight="1" x14ac:dyDescent="0.2">
      <c r="A130" s="7" t="s">
        <v>925</v>
      </c>
      <c r="B130" s="210" t="s">
        <v>768</v>
      </c>
      <c r="C130" s="211" t="s">
        <v>768</v>
      </c>
      <c r="D130" s="211" t="s">
        <v>768</v>
      </c>
    </row>
    <row r="131" spans="1:4" ht="27.75" customHeight="1" x14ac:dyDescent="0.2">
      <c r="A131" s="7" t="s">
        <v>926</v>
      </c>
      <c r="B131" s="210" t="s">
        <v>768</v>
      </c>
      <c r="C131" s="211">
        <v>3.1140252454931185</v>
      </c>
      <c r="D131" s="211">
        <v>11.94500891826174</v>
      </c>
    </row>
    <row r="132" spans="1:4" ht="27.75" customHeight="1" x14ac:dyDescent="0.2">
      <c r="A132" s="7" t="s">
        <v>927</v>
      </c>
      <c r="B132" s="210" t="s">
        <v>768</v>
      </c>
      <c r="C132" s="211" t="s">
        <v>768</v>
      </c>
      <c r="D132" s="211" t="s">
        <v>768</v>
      </c>
    </row>
    <row r="133" spans="1:4" ht="27.75" customHeight="1" x14ac:dyDescent="0.2">
      <c r="A133" s="7" t="s">
        <v>928</v>
      </c>
      <c r="B133" s="210" t="s">
        <v>768</v>
      </c>
      <c r="C133" s="211" t="s">
        <v>768</v>
      </c>
      <c r="D133" s="211" t="s">
        <v>768</v>
      </c>
    </row>
    <row r="134" spans="1:4" ht="27.75" customHeight="1" x14ac:dyDescent="0.2">
      <c r="A134" s="7" t="s">
        <v>929</v>
      </c>
      <c r="B134" s="210" t="s">
        <v>768</v>
      </c>
      <c r="C134" s="211">
        <v>1.0247572462952836</v>
      </c>
      <c r="D134" s="211">
        <v>0.2982754980574745</v>
      </c>
    </row>
    <row r="135" spans="1:4" ht="27.75" customHeight="1" x14ac:dyDescent="0.2">
      <c r="A135" s="7" t="s">
        <v>930</v>
      </c>
      <c r="B135" s="210" t="s">
        <v>768</v>
      </c>
      <c r="C135" s="211">
        <v>0.68712367327899937</v>
      </c>
      <c r="D135" s="211">
        <v>0.28005628523025639</v>
      </c>
    </row>
    <row r="136" spans="1:4" ht="27.75" customHeight="1" x14ac:dyDescent="0.2">
      <c r="A136" s="7" t="s">
        <v>931</v>
      </c>
      <c r="B136" s="210" t="s">
        <v>768</v>
      </c>
      <c r="C136" s="211">
        <v>3.6242322258845561</v>
      </c>
      <c r="D136" s="211">
        <v>4.9142758567516411E-2</v>
      </c>
    </row>
    <row r="137" spans="1:4" ht="27.75" customHeight="1" x14ac:dyDescent="0.2">
      <c r="A137" s="7" t="s">
        <v>932</v>
      </c>
      <c r="B137" s="210" t="s">
        <v>768</v>
      </c>
      <c r="C137" s="211">
        <v>1.6972057653495287</v>
      </c>
      <c r="D137" s="211">
        <v>0.36116555858404797</v>
      </c>
    </row>
    <row r="138" spans="1:4" ht="27.75" customHeight="1" x14ac:dyDescent="0.2">
      <c r="A138" s="7" t="s">
        <v>933</v>
      </c>
      <c r="B138" s="210" t="s">
        <v>768</v>
      </c>
      <c r="C138" s="211" t="s">
        <v>768</v>
      </c>
      <c r="D138" s="211">
        <v>-1.7412968736032965E-2</v>
      </c>
    </row>
    <row r="139" spans="1:4" ht="27.75" customHeight="1" x14ac:dyDescent="0.2">
      <c r="A139" s="7" t="s">
        <v>934</v>
      </c>
      <c r="B139" s="210" t="s">
        <v>768</v>
      </c>
      <c r="C139" s="211">
        <v>1.9337442455183813</v>
      </c>
      <c r="D139" s="211">
        <v>5.7863761784012285E-2</v>
      </c>
    </row>
    <row r="140" spans="1:4" ht="27.75" customHeight="1" x14ac:dyDescent="0.2">
      <c r="A140" s="7" t="s">
        <v>935</v>
      </c>
      <c r="B140" s="210" t="s">
        <v>768</v>
      </c>
      <c r="C140" s="211">
        <v>2.9057530614857279</v>
      </c>
      <c r="D140" s="211">
        <v>0.89747563900530025</v>
      </c>
    </row>
    <row r="141" spans="1:4" ht="27.75" customHeight="1" x14ac:dyDescent="0.2">
      <c r="A141" s="7" t="s">
        <v>936</v>
      </c>
      <c r="B141" s="210" t="s">
        <v>768</v>
      </c>
      <c r="C141" s="211">
        <v>3.6838256222885793E-2</v>
      </c>
      <c r="D141" s="211">
        <v>1.9235792870993605E-2</v>
      </c>
    </row>
    <row r="142" spans="1:4" ht="27.75" customHeight="1" x14ac:dyDescent="0.2">
      <c r="A142" s="7" t="s">
        <v>937</v>
      </c>
      <c r="B142" s="210" t="s">
        <v>768</v>
      </c>
      <c r="C142" s="211" t="s">
        <v>768</v>
      </c>
      <c r="D142" s="211" t="s">
        <v>768</v>
      </c>
    </row>
    <row r="143" spans="1:4" ht="27.75" customHeight="1" x14ac:dyDescent="0.2">
      <c r="A143" s="7" t="s">
        <v>938</v>
      </c>
      <c r="B143" s="210" t="s">
        <v>768</v>
      </c>
      <c r="C143" s="211">
        <v>1.8463572439298943</v>
      </c>
      <c r="D143" s="211">
        <v>1.7895351173043547E-3</v>
      </c>
    </row>
    <row r="144" spans="1:4" ht="27.75" customHeight="1" x14ac:dyDescent="0.2">
      <c r="A144" s="7" t="s">
        <v>939</v>
      </c>
      <c r="B144" s="210" t="s">
        <v>768</v>
      </c>
      <c r="C144" s="211">
        <v>6.5735445719014871</v>
      </c>
      <c r="D144" s="211">
        <v>0.14137973195603332</v>
      </c>
    </row>
    <row r="145" spans="1:4" ht="27.75" customHeight="1" x14ac:dyDescent="0.2">
      <c r="A145" s="7" t="s">
        <v>940</v>
      </c>
      <c r="B145" s="210" t="s">
        <v>768</v>
      </c>
      <c r="C145" s="211">
        <v>15.559486760743203</v>
      </c>
      <c r="D145" s="211">
        <v>1.6596399250565033</v>
      </c>
    </row>
    <row r="146" spans="1:4" ht="27.75" customHeight="1" x14ac:dyDescent="0.2">
      <c r="A146" s="7" t="s">
        <v>941</v>
      </c>
      <c r="B146" s="210" t="s">
        <v>768</v>
      </c>
      <c r="C146" s="211">
        <v>3.5298080485881691</v>
      </c>
      <c r="D146" s="211" t="s">
        <v>768</v>
      </c>
    </row>
    <row r="147" spans="1:4" ht="27.75" customHeight="1" x14ac:dyDescent="0.2">
      <c r="A147" s="7" t="s">
        <v>942</v>
      </c>
      <c r="B147" s="210" t="s">
        <v>768</v>
      </c>
      <c r="C147" s="211">
        <v>16.925780864926917</v>
      </c>
      <c r="D147" s="211">
        <v>1.3953145316795534</v>
      </c>
    </row>
    <row r="148" spans="1:4" ht="27.75" customHeight="1" x14ac:dyDescent="0.2">
      <c r="A148" s="7" t="s">
        <v>943</v>
      </c>
      <c r="B148" s="210" t="s">
        <v>768</v>
      </c>
      <c r="C148" s="211">
        <v>4.3766656745657908</v>
      </c>
      <c r="D148" s="211">
        <v>7.9515287394680136</v>
      </c>
    </row>
    <row r="149" spans="1:4" ht="27.75" customHeight="1" x14ac:dyDescent="0.2">
      <c r="A149" s="7" t="s">
        <v>944</v>
      </c>
      <c r="B149" s="210" t="s">
        <v>768</v>
      </c>
      <c r="C149" s="211">
        <v>0.82791990847364172</v>
      </c>
      <c r="D149" s="211">
        <v>-0.15786395825406743</v>
      </c>
    </row>
    <row r="150" spans="1:4" ht="27.75" customHeight="1" x14ac:dyDescent="0.2">
      <c r="A150" s="7" t="s">
        <v>945</v>
      </c>
      <c r="B150" s="210" t="s">
        <v>768</v>
      </c>
      <c r="C150" s="211">
        <v>15.184994344589018</v>
      </c>
      <c r="D150" s="211">
        <v>8.0053118785716944</v>
      </c>
    </row>
    <row r="151" spans="1:4" ht="27.75" customHeight="1" x14ac:dyDescent="0.2">
      <c r="A151" s="7" t="s">
        <v>946</v>
      </c>
      <c r="B151" s="210" t="s">
        <v>768</v>
      </c>
      <c r="C151" s="211">
        <v>3.500471113161939</v>
      </c>
      <c r="D151" s="211">
        <v>0.63950691081104727</v>
      </c>
    </row>
    <row r="152" spans="1:4" ht="27.75" customHeight="1" x14ac:dyDescent="0.2">
      <c r="A152" s="7" t="s">
        <v>947</v>
      </c>
      <c r="B152" s="210" t="s">
        <v>768</v>
      </c>
      <c r="C152" s="211">
        <v>6.3613562657333395E-2</v>
      </c>
      <c r="D152" s="211">
        <v>0.76058675247525354</v>
      </c>
    </row>
    <row r="153" spans="1:4" ht="27.75" customHeight="1" x14ac:dyDescent="0.2">
      <c r="A153" s="7" t="s">
        <v>948</v>
      </c>
      <c r="B153" s="210" t="s">
        <v>768</v>
      </c>
      <c r="C153" s="211">
        <v>6.0709839185576049E-2</v>
      </c>
      <c r="D153" s="211">
        <v>-1.7445507780371572E-2</v>
      </c>
    </row>
    <row r="154" spans="1:4" ht="27.75" customHeight="1" x14ac:dyDescent="0.2">
      <c r="A154" s="7" t="s">
        <v>949</v>
      </c>
      <c r="B154" s="210" t="s">
        <v>768</v>
      </c>
      <c r="C154" s="211">
        <v>10.436750533263352</v>
      </c>
      <c r="D154" s="211">
        <v>1.1406310250705529</v>
      </c>
    </row>
    <row r="155" spans="1:4" ht="27.75" customHeight="1" x14ac:dyDescent="0.2">
      <c r="A155" s="7" t="s">
        <v>950</v>
      </c>
      <c r="B155" s="210" t="s">
        <v>768</v>
      </c>
      <c r="C155" s="211">
        <v>0.51045576108741031</v>
      </c>
      <c r="D155" s="211">
        <v>0.63338868075310217</v>
      </c>
    </row>
    <row r="156" spans="1:4" ht="27.75" customHeight="1" x14ac:dyDescent="0.2">
      <c r="A156" s="7" t="s">
        <v>951</v>
      </c>
      <c r="B156" s="210" t="s">
        <v>768</v>
      </c>
      <c r="C156" s="211">
        <v>1.003859339146038</v>
      </c>
      <c r="D156" s="211">
        <v>0.4767354259159618</v>
      </c>
    </row>
    <row r="157" spans="1:4" ht="27.75" customHeight="1" x14ac:dyDescent="0.2">
      <c r="A157" s="7" t="s">
        <v>952</v>
      </c>
      <c r="B157" s="210" t="s">
        <v>768</v>
      </c>
      <c r="C157" s="211">
        <v>0.94823408549368859</v>
      </c>
      <c r="D157" s="211">
        <v>0.63388653901607039</v>
      </c>
    </row>
    <row r="158" spans="1:4" ht="27.75" customHeight="1" x14ac:dyDescent="0.2">
      <c r="A158" s="7" t="s">
        <v>953</v>
      </c>
      <c r="B158" s="210" t="s">
        <v>768</v>
      </c>
      <c r="C158" s="211">
        <v>1.1025925818618036</v>
      </c>
      <c r="D158" s="211">
        <v>0.63482067889780658</v>
      </c>
    </row>
    <row r="159" spans="1:4" ht="27.75" customHeight="1" x14ac:dyDescent="0.2">
      <c r="A159" s="7" t="s">
        <v>954</v>
      </c>
      <c r="B159" s="210" t="s">
        <v>768</v>
      </c>
      <c r="C159" s="211">
        <v>-1.9580859179030061</v>
      </c>
      <c r="D159" s="211">
        <v>7.8163148860601854</v>
      </c>
    </row>
    <row r="160" spans="1:4" ht="27.75" customHeight="1" x14ac:dyDescent="0.2">
      <c r="A160" s="7" t="s">
        <v>955</v>
      </c>
      <c r="B160" s="210" t="s">
        <v>768</v>
      </c>
      <c r="C160" s="211">
        <v>3.3051015604514502</v>
      </c>
      <c r="D160" s="211">
        <v>-9.5935916543361671E-2</v>
      </c>
    </row>
    <row r="161" spans="1:4" ht="27.75" customHeight="1" x14ac:dyDescent="0.2">
      <c r="A161" s="7" t="s">
        <v>956</v>
      </c>
      <c r="B161" s="210" t="s">
        <v>768</v>
      </c>
      <c r="C161" s="211">
        <v>2.7657124609664243</v>
      </c>
      <c r="D161" s="211">
        <v>0.95025024379246836</v>
      </c>
    </row>
    <row r="162" spans="1:4" ht="27.75" customHeight="1" x14ac:dyDescent="0.2">
      <c r="A162" s="7" t="s">
        <v>957</v>
      </c>
      <c r="B162" s="210" t="s">
        <v>768</v>
      </c>
      <c r="C162" s="211">
        <v>7.3971463366385732</v>
      </c>
      <c r="D162" s="211">
        <v>6.2366896814875644E-2</v>
      </c>
    </row>
    <row r="163" spans="1:4" ht="27.75" customHeight="1" x14ac:dyDescent="0.2">
      <c r="A163" s="7" t="s">
        <v>958</v>
      </c>
      <c r="B163" s="210" t="s">
        <v>768</v>
      </c>
      <c r="C163" s="211">
        <v>8.4977647588157215</v>
      </c>
      <c r="D163" s="211">
        <v>0.18828803174613085</v>
      </c>
    </row>
    <row r="164" spans="1:4" ht="27.75" customHeight="1" x14ac:dyDescent="0.2">
      <c r="A164" s="7" t="s">
        <v>959</v>
      </c>
      <c r="B164" s="210" t="s">
        <v>768</v>
      </c>
      <c r="C164" s="211">
        <v>4.6099165975113303</v>
      </c>
      <c r="D164" s="211">
        <v>0.10244168807693577</v>
      </c>
    </row>
    <row r="165" spans="1:4" ht="27.75" customHeight="1" x14ac:dyDescent="0.2">
      <c r="A165" s="7" t="s">
        <v>960</v>
      </c>
      <c r="B165" s="210" t="s">
        <v>768</v>
      </c>
      <c r="C165" s="211">
        <v>3.1834484755885413</v>
      </c>
      <c r="D165" s="211">
        <v>-9.4281204744453243E-2</v>
      </c>
    </row>
    <row r="166" spans="1:4" ht="27.75" customHeight="1" x14ac:dyDescent="0.2">
      <c r="A166" s="7" t="s">
        <v>961</v>
      </c>
      <c r="B166" s="210" t="s">
        <v>768</v>
      </c>
      <c r="C166" s="211">
        <v>2.7181461955879591</v>
      </c>
      <c r="D166" s="211">
        <v>5.6272866765920616E-2</v>
      </c>
    </row>
    <row r="167" spans="1:4" ht="27.75" customHeight="1" x14ac:dyDescent="0.2">
      <c r="A167" s="7" t="s">
        <v>962</v>
      </c>
      <c r="B167" s="210" t="s">
        <v>768</v>
      </c>
      <c r="C167" s="211">
        <v>4.0261331984315394</v>
      </c>
      <c r="D167" s="211">
        <v>1.7347352069768174</v>
      </c>
    </row>
    <row r="168" spans="1:4" ht="27.75" customHeight="1" x14ac:dyDescent="0.2">
      <c r="A168" s="7" t="s">
        <v>963</v>
      </c>
      <c r="B168" s="210" t="s">
        <v>768</v>
      </c>
      <c r="C168" s="211">
        <v>0.458668175787667</v>
      </c>
      <c r="D168" s="211">
        <v>0.27855597057505821</v>
      </c>
    </row>
    <row r="169" spans="1:4" ht="27.75" customHeight="1" x14ac:dyDescent="0.2">
      <c r="A169" s="7" t="s">
        <v>964</v>
      </c>
      <c r="B169" s="210" t="s">
        <v>768</v>
      </c>
      <c r="C169" s="211">
        <v>14.647811529642777</v>
      </c>
      <c r="D169" s="211">
        <v>1.4058262585811583</v>
      </c>
    </row>
    <row r="170" spans="1:4" ht="27.75" customHeight="1" x14ac:dyDescent="0.2">
      <c r="A170" s="7" t="s">
        <v>965</v>
      </c>
      <c r="B170" s="210" t="s">
        <v>768</v>
      </c>
      <c r="C170" s="211">
        <v>2.6144532101024294</v>
      </c>
      <c r="D170" s="211">
        <v>1.6128646095502279</v>
      </c>
    </row>
    <row r="171" spans="1:4" ht="27.75" customHeight="1" x14ac:dyDescent="0.2">
      <c r="A171" s="7" t="s">
        <v>966</v>
      </c>
      <c r="B171" s="210" t="s">
        <v>768</v>
      </c>
      <c r="C171" s="211">
        <v>0.51044134030750521</v>
      </c>
      <c r="D171" s="211">
        <v>0.6333575958246227</v>
      </c>
    </row>
    <row r="172" spans="1:4" ht="27.75" customHeight="1" x14ac:dyDescent="0.2">
      <c r="A172" s="7" t="s">
        <v>967</v>
      </c>
      <c r="B172" s="210" t="s">
        <v>768</v>
      </c>
      <c r="C172" s="211">
        <v>30.274239350283541</v>
      </c>
      <c r="D172" s="211">
        <v>1.7398062281156581</v>
      </c>
    </row>
    <row r="173" spans="1:4" ht="27.75" customHeight="1" x14ac:dyDescent="0.2">
      <c r="A173" s="7" t="s">
        <v>968</v>
      </c>
      <c r="B173" s="210" t="s">
        <v>768</v>
      </c>
      <c r="C173" s="211">
        <v>5.4332095830391021</v>
      </c>
      <c r="D173" s="211">
        <v>0.12192758266481854</v>
      </c>
    </row>
    <row r="174" spans="1:4" ht="27.75" customHeight="1" x14ac:dyDescent="0.2">
      <c r="A174" s="7" t="s">
        <v>969</v>
      </c>
      <c r="B174" s="210" t="s">
        <v>768</v>
      </c>
      <c r="C174" s="211">
        <v>18.626814620284186</v>
      </c>
      <c r="D174" s="211">
        <v>6.7717617228597635E-2</v>
      </c>
    </row>
    <row r="175" spans="1:4" ht="27.75" customHeight="1" x14ac:dyDescent="0.2">
      <c r="A175" s="7" t="s">
        <v>970</v>
      </c>
      <c r="B175" s="210" t="s">
        <v>768</v>
      </c>
      <c r="C175" s="211">
        <v>2.9973028067429746</v>
      </c>
      <c r="D175" s="211">
        <v>0.15142073030154624</v>
      </c>
    </row>
    <row r="176" spans="1:4" ht="27.75" customHeight="1" x14ac:dyDescent="0.2">
      <c r="A176" s="7" t="s">
        <v>971</v>
      </c>
      <c r="B176" s="210" t="s">
        <v>768</v>
      </c>
      <c r="C176" s="211">
        <v>0.44059022109314966</v>
      </c>
      <c r="D176" s="211">
        <v>0.27857240500761887</v>
      </c>
    </row>
    <row r="177" spans="1:4" ht="27.75" customHeight="1" x14ac:dyDescent="0.2">
      <c r="A177" s="7" t="s">
        <v>972</v>
      </c>
      <c r="B177" s="210" t="s">
        <v>768</v>
      </c>
      <c r="C177" s="211">
        <v>3.0953391712342206</v>
      </c>
      <c r="D177" s="211">
        <v>0.89792021447234005</v>
      </c>
    </row>
    <row r="178" spans="1:4" ht="27.75" customHeight="1" x14ac:dyDescent="0.2">
      <c r="A178" s="7" t="s">
        <v>973</v>
      </c>
      <c r="B178" s="210" t="s">
        <v>768</v>
      </c>
      <c r="C178" s="211" t="s">
        <v>768</v>
      </c>
      <c r="D178" s="211" t="s">
        <v>768</v>
      </c>
    </row>
    <row r="179" spans="1:4" ht="27.75" customHeight="1" x14ac:dyDescent="0.2">
      <c r="A179" s="7" t="s">
        <v>974</v>
      </c>
      <c r="B179" s="210" t="s">
        <v>768</v>
      </c>
      <c r="C179" s="211">
        <v>8.0634178229790514</v>
      </c>
      <c r="D179" s="211">
        <v>1.5907600429530433</v>
      </c>
    </row>
    <row r="180" spans="1:4" ht="27.75" customHeight="1" x14ac:dyDescent="0.2">
      <c r="A180" s="7" t="s">
        <v>975</v>
      </c>
      <c r="B180" s="210" t="s">
        <v>768</v>
      </c>
      <c r="C180" s="211">
        <v>9.2255482944296325</v>
      </c>
      <c r="D180" s="211">
        <v>1.5440317400704053</v>
      </c>
    </row>
    <row r="181" spans="1:4" ht="27.75" customHeight="1" x14ac:dyDescent="0.2">
      <c r="A181" s="7" t="s">
        <v>976</v>
      </c>
      <c r="B181" s="210" t="s">
        <v>768</v>
      </c>
      <c r="C181" s="211">
        <v>23.518594991201194</v>
      </c>
      <c r="D181" s="211">
        <v>1.4774602707524958</v>
      </c>
    </row>
    <row r="182" spans="1:4" ht="27.75" customHeight="1" x14ac:dyDescent="0.2">
      <c r="A182" s="7" t="s">
        <v>977</v>
      </c>
      <c r="B182" s="210" t="s">
        <v>768</v>
      </c>
      <c r="C182" s="211">
        <v>2.2807302036470816</v>
      </c>
      <c r="D182" s="211">
        <v>1.5537912311359257</v>
      </c>
    </row>
    <row r="183" spans="1:4" ht="27.75" customHeight="1" x14ac:dyDescent="0.2">
      <c r="A183" s="7" t="s">
        <v>978</v>
      </c>
      <c r="B183" s="210" t="s">
        <v>768</v>
      </c>
      <c r="C183" s="211">
        <v>2.0317003495644355</v>
      </c>
      <c r="D183" s="211">
        <v>5.907675411924199</v>
      </c>
    </row>
    <row r="184" spans="1:4" ht="27.75" customHeight="1" x14ac:dyDescent="0.2">
      <c r="A184" s="7" t="s">
        <v>979</v>
      </c>
      <c r="B184" s="210" t="s">
        <v>768</v>
      </c>
      <c r="C184" s="211">
        <v>-0.36655037335530333</v>
      </c>
      <c r="D184" s="211">
        <v>-2.6351210671649698E-2</v>
      </c>
    </row>
    <row r="185" spans="1:4" ht="27.75" customHeight="1" x14ac:dyDescent="0.2">
      <c r="A185" s="7" t="s">
        <v>980</v>
      </c>
      <c r="B185" s="210" t="s">
        <v>768</v>
      </c>
      <c r="C185" s="211">
        <v>13.76436889011625</v>
      </c>
      <c r="D185" s="211">
        <v>1.38349813961798</v>
      </c>
    </row>
    <row r="186" spans="1:4" ht="27.75" customHeight="1" x14ac:dyDescent="0.2">
      <c r="A186" s="7" t="s">
        <v>981</v>
      </c>
      <c r="B186" s="210" t="s">
        <v>768</v>
      </c>
      <c r="C186" s="211">
        <v>5.0461290028742933</v>
      </c>
      <c r="D186" s="211">
        <v>7.60576013996008</v>
      </c>
    </row>
    <row r="187" spans="1:4" ht="27.75" customHeight="1" x14ac:dyDescent="0.2">
      <c r="A187" s="7" t="s">
        <v>982</v>
      </c>
      <c r="B187" s="210" t="s">
        <v>768</v>
      </c>
      <c r="C187" s="211">
        <v>7.9245418229451792</v>
      </c>
      <c r="D187" s="211">
        <v>12.249021562397941</v>
      </c>
    </row>
    <row r="188" spans="1:4" ht="27.75" customHeight="1" x14ac:dyDescent="0.2">
      <c r="A188" s="7" t="s">
        <v>983</v>
      </c>
      <c r="B188" s="210" t="s">
        <v>768</v>
      </c>
      <c r="C188" s="211">
        <v>-0.99115052688670524</v>
      </c>
      <c r="D188" s="211">
        <v>7.8247166990513755</v>
      </c>
    </row>
    <row r="189" spans="1:4" ht="27.75" customHeight="1" x14ac:dyDescent="0.2">
      <c r="A189" s="7" t="s">
        <v>984</v>
      </c>
      <c r="B189" s="210" t="s">
        <v>768</v>
      </c>
      <c r="C189" s="211">
        <v>16.039927798214936</v>
      </c>
      <c r="D189" s="211">
        <v>1.3780305641758155</v>
      </c>
    </row>
    <row r="190" spans="1:4" ht="27.75" customHeight="1" x14ac:dyDescent="0.2">
      <c r="A190" s="7" t="s">
        <v>985</v>
      </c>
      <c r="B190" s="210" t="s">
        <v>768</v>
      </c>
      <c r="C190" s="211">
        <v>2.7839850943884961</v>
      </c>
      <c r="D190" s="211">
        <v>0.92152047380999436</v>
      </c>
    </row>
    <row r="191" spans="1:4" ht="27.75" customHeight="1" x14ac:dyDescent="0.2">
      <c r="A191" s="7" t="s">
        <v>986</v>
      </c>
      <c r="B191" s="210" t="s">
        <v>768</v>
      </c>
      <c r="C191" s="211">
        <v>22.703133166530559</v>
      </c>
      <c r="D191" s="211">
        <v>1.1489408812680404</v>
      </c>
    </row>
    <row r="192" spans="1:4" ht="27.75" customHeight="1" x14ac:dyDescent="0.2">
      <c r="A192" s="7" t="s">
        <v>987</v>
      </c>
      <c r="B192" s="210" t="s">
        <v>768</v>
      </c>
      <c r="C192" s="211">
        <v>23.355516351374053</v>
      </c>
      <c r="D192" s="211">
        <v>1.1538012407302725</v>
      </c>
    </row>
    <row r="193" spans="1:4" ht="27.75" customHeight="1" x14ac:dyDescent="0.2">
      <c r="A193" s="7" t="s">
        <v>988</v>
      </c>
      <c r="B193" s="210" t="s">
        <v>768</v>
      </c>
      <c r="C193" s="211">
        <v>0.26478804388645633</v>
      </c>
      <c r="D193" s="211">
        <v>1.8454953844926041</v>
      </c>
    </row>
    <row r="194" spans="1:4" ht="27.75" customHeight="1" x14ac:dyDescent="0.2">
      <c r="A194" s="7" t="s">
        <v>989</v>
      </c>
      <c r="B194" s="210" t="s">
        <v>768</v>
      </c>
      <c r="C194" s="211">
        <v>0.1857887698209415</v>
      </c>
      <c r="D194" s="211">
        <v>0.76069869370481569</v>
      </c>
    </row>
    <row r="195" spans="1:4" ht="27.75" customHeight="1" x14ac:dyDescent="0.2">
      <c r="A195" s="7" t="s">
        <v>990</v>
      </c>
      <c r="B195" s="210" t="s">
        <v>768</v>
      </c>
      <c r="C195" s="211">
        <v>21.662877394782218</v>
      </c>
      <c r="D195" s="211">
        <v>2.7503615678628548</v>
      </c>
    </row>
    <row r="196" spans="1:4" ht="27.75" customHeight="1" x14ac:dyDescent="0.2">
      <c r="A196" s="7" t="s">
        <v>991</v>
      </c>
      <c r="B196" s="210" t="s">
        <v>768</v>
      </c>
      <c r="C196" s="211">
        <v>12.523597833516256</v>
      </c>
      <c r="D196" s="211">
        <v>0.57849923634081224</v>
      </c>
    </row>
    <row r="197" spans="1:4" ht="27.75" customHeight="1" x14ac:dyDescent="0.2">
      <c r="A197" s="7" t="s">
        <v>992</v>
      </c>
      <c r="B197" s="210" t="s">
        <v>768</v>
      </c>
      <c r="C197" s="211">
        <v>5.2774559934553595</v>
      </c>
      <c r="D197" s="211">
        <v>9.8791532056270559E-2</v>
      </c>
    </row>
    <row r="198" spans="1:4" ht="27.75" customHeight="1" x14ac:dyDescent="0.2">
      <c r="A198" s="7" t="s">
        <v>993</v>
      </c>
      <c r="B198" s="210" t="s">
        <v>768</v>
      </c>
      <c r="C198" s="211">
        <v>7.5468107959583666</v>
      </c>
      <c r="D198" s="211">
        <v>0.56515291299240111</v>
      </c>
    </row>
    <row r="199" spans="1:4" ht="27.75" customHeight="1" x14ac:dyDescent="0.2">
      <c r="A199" s="7" t="s">
        <v>994</v>
      </c>
      <c r="B199" s="210" t="s">
        <v>768</v>
      </c>
      <c r="C199" s="211">
        <v>6.3604348736367555E-2</v>
      </c>
      <c r="D199" s="211">
        <v>0.7605101959912689</v>
      </c>
    </row>
    <row r="200" spans="1:4" ht="27.75" customHeight="1" x14ac:dyDescent="0.2">
      <c r="A200" s="7" t="s">
        <v>995</v>
      </c>
      <c r="B200" s="210" t="s">
        <v>768</v>
      </c>
      <c r="C200" s="211">
        <v>2.118736169570679</v>
      </c>
      <c r="D200" s="211" t="s">
        <v>768</v>
      </c>
    </row>
    <row r="201" spans="1:4" ht="27.75" customHeight="1" x14ac:dyDescent="0.2">
      <c r="A201" s="7" t="s">
        <v>996</v>
      </c>
      <c r="B201" s="210" t="s">
        <v>768</v>
      </c>
      <c r="C201" s="211">
        <v>0.63373036340240541</v>
      </c>
      <c r="D201" s="211">
        <v>0.92146092593693441</v>
      </c>
    </row>
    <row r="202" spans="1:4" ht="27.75" customHeight="1" x14ac:dyDescent="0.2">
      <c r="A202" s="7" t="s">
        <v>997</v>
      </c>
      <c r="B202" s="210" t="s">
        <v>768</v>
      </c>
      <c r="C202" s="211">
        <v>0.75750470242871437</v>
      </c>
      <c r="D202" s="211">
        <v>0.92267490448128087</v>
      </c>
    </row>
    <row r="203" spans="1:4" ht="27.75" customHeight="1" x14ac:dyDescent="0.2">
      <c r="A203" s="7" t="s">
        <v>998</v>
      </c>
      <c r="B203" s="210" t="s">
        <v>768</v>
      </c>
      <c r="C203" s="211">
        <v>1.3473373746454806</v>
      </c>
      <c r="D203" s="211">
        <v>7.4937459931098322</v>
      </c>
    </row>
    <row r="204" spans="1:4" ht="27.75" customHeight="1" x14ac:dyDescent="0.2">
      <c r="A204" s="7" t="s">
        <v>999</v>
      </c>
      <c r="B204" s="210" t="s">
        <v>768</v>
      </c>
      <c r="C204" s="211">
        <v>4.8007289176450563</v>
      </c>
      <c r="D204" s="211">
        <v>0.28582579070436936</v>
      </c>
    </row>
    <row r="205" spans="1:4" ht="27.75" customHeight="1" x14ac:dyDescent="0.2">
      <c r="A205" s="7" t="s">
        <v>1000</v>
      </c>
      <c r="B205" s="210" t="s">
        <v>768</v>
      </c>
      <c r="C205" s="211">
        <v>7.2448750343855286</v>
      </c>
      <c r="D205" s="211">
        <v>6.0544575410404568E-2</v>
      </c>
    </row>
    <row r="206" spans="1:4" ht="27.75" customHeight="1" x14ac:dyDescent="0.2">
      <c r="A206" s="7" t="s">
        <v>1001</v>
      </c>
      <c r="B206" s="210" t="s">
        <v>768</v>
      </c>
      <c r="C206" s="211">
        <v>0.42162279978777339</v>
      </c>
      <c r="D206" s="211">
        <v>0.27834158361466882</v>
      </c>
    </row>
    <row r="207" spans="1:4" ht="27.75" customHeight="1" x14ac:dyDescent="0.2">
      <c r="A207" s="7" t="s">
        <v>1002</v>
      </c>
      <c r="B207" s="210" t="s">
        <v>768</v>
      </c>
      <c r="C207" s="211">
        <v>1.9932935920122112</v>
      </c>
      <c r="D207" s="211" t="s">
        <v>768</v>
      </c>
    </row>
    <row r="208" spans="1:4" ht="27.75" customHeight="1" x14ac:dyDescent="0.2">
      <c r="A208" s="7" t="s">
        <v>1003</v>
      </c>
      <c r="B208" s="210" t="s">
        <v>768</v>
      </c>
      <c r="C208" s="211">
        <v>15.535467414549036</v>
      </c>
      <c r="D208" s="211">
        <v>0.57990919667682428</v>
      </c>
    </row>
    <row r="209" spans="1:4" ht="27.75" customHeight="1" x14ac:dyDescent="0.2">
      <c r="A209" s="7" t="s">
        <v>1004</v>
      </c>
      <c r="B209" s="210" t="s">
        <v>768</v>
      </c>
      <c r="C209" s="211">
        <v>6.1457856419235526</v>
      </c>
      <c r="D209" s="211">
        <v>1.7777250109559835</v>
      </c>
    </row>
    <row r="210" spans="1:4" ht="27.75" customHeight="1" x14ac:dyDescent="0.2">
      <c r="A210" s="7" t="s">
        <v>1005</v>
      </c>
      <c r="B210" s="210" t="s">
        <v>768</v>
      </c>
      <c r="C210" s="211">
        <v>1.9061960874217576</v>
      </c>
      <c r="D210" s="211">
        <v>1.3068314316124447</v>
      </c>
    </row>
    <row r="211" spans="1:4" ht="27.75" customHeight="1" x14ac:dyDescent="0.2">
      <c r="A211" s="7" t="s">
        <v>1006</v>
      </c>
      <c r="B211" s="210" t="s">
        <v>768</v>
      </c>
      <c r="C211" s="211">
        <v>1.0502994103078167</v>
      </c>
      <c r="D211" s="211">
        <v>1.7067511173709711</v>
      </c>
    </row>
    <row r="212" spans="1:4" ht="27.75" customHeight="1" x14ac:dyDescent="0.2">
      <c r="A212" s="7" t="s">
        <v>1007</v>
      </c>
      <c r="B212" s="210" t="s">
        <v>768</v>
      </c>
      <c r="C212" s="211">
        <v>3.1636849491481485</v>
      </c>
      <c r="D212" s="211">
        <v>-9.356291906793561E-2</v>
      </c>
    </row>
    <row r="213" spans="1:4" ht="27.75" customHeight="1" x14ac:dyDescent="0.2">
      <c r="A213" s="7" t="s">
        <v>1008</v>
      </c>
      <c r="B213" s="210" t="s">
        <v>768</v>
      </c>
      <c r="C213" s="211">
        <v>1.2299924587561229E-2</v>
      </c>
      <c r="D213" s="211">
        <v>0.28602750248225323</v>
      </c>
    </row>
    <row r="214" spans="1:4" ht="27.75" customHeight="1" x14ac:dyDescent="0.2">
      <c r="A214" s="7" t="s">
        <v>1009</v>
      </c>
      <c r="B214" s="210" t="s">
        <v>768</v>
      </c>
      <c r="C214" s="211">
        <v>2.7189152433243446</v>
      </c>
      <c r="D214" s="211">
        <v>5.6295881746377271E-2</v>
      </c>
    </row>
    <row r="215" spans="1:4" ht="27.75" customHeight="1" x14ac:dyDescent="0.2">
      <c r="A215" s="7" t="s">
        <v>1010</v>
      </c>
      <c r="B215" s="210" t="s">
        <v>768</v>
      </c>
      <c r="C215" s="211">
        <v>3.3845767276212957</v>
      </c>
      <c r="D215" s="211">
        <v>0.77051577011925287</v>
      </c>
    </row>
    <row r="216" spans="1:4" ht="27.75" customHeight="1" x14ac:dyDescent="0.2">
      <c r="A216" s="7" t="s">
        <v>1011</v>
      </c>
      <c r="B216" s="210" t="s">
        <v>768</v>
      </c>
      <c r="C216" s="211">
        <v>-2.8362988913557032</v>
      </c>
      <c r="D216" s="211">
        <v>0.42037728151286841</v>
      </c>
    </row>
    <row r="217" spans="1:4" ht="27.75" customHeight="1" x14ac:dyDescent="0.2">
      <c r="A217" s="7" t="s">
        <v>1012</v>
      </c>
      <c r="B217" s="210" t="s">
        <v>768</v>
      </c>
      <c r="C217" s="211">
        <v>0.16435211063946492</v>
      </c>
      <c r="D217" s="211">
        <v>0.9176720037298367</v>
      </c>
    </row>
    <row r="218" spans="1:4" ht="27.75" customHeight="1" x14ac:dyDescent="0.2">
      <c r="A218" s="7" t="s">
        <v>1013</v>
      </c>
      <c r="B218" s="210" t="s">
        <v>768</v>
      </c>
      <c r="C218" s="211">
        <v>-1.3442867984383944</v>
      </c>
      <c r="D218" s="211" t="s">
        <v>768</v>
      </c>
    </row>
    <row r="219" spans="1:4" ht="27.75" customHeight="1" x14ac:dyDescent="0.2">
      <c r="A219" s="7" t="s">
        <v>1014</v>
      </c>
      <c r="B219" s="210" t="s">
        <v>768</v>
      </c>
      <c r="C219" s="211">
        <v>2.7183873340775464</v>
      </c>
      <c r="D219" s="211">
        <v>5.6266714804253624E-2</v>
      </c>
    </row>
    <row r="220" spans="1:4" ht="27.75" customHeight="1" x14ac:dyDescent="0.2">
      <c r="A220" s="7" t="s">
        <v>1015</v>
      </c>
      <c r="B220" s="210" t="s">
        <v>768</v>
      </c>
      <c r="C220" s="211">
        <v>8.6839522563490892</v>
      </c>
      <c r="D220" s="211">
        <v>0.19905922970925011</v>
      </c>
    </row>
    <row r="221" spans="1:4" ht="27.75" customHeight="1" x14ac:dyDescent="0.2">
      <c r="A221" s="7" t="s">
        <v>1016</v>
      </c>
      <c r="B221" s="210" t="s">
        <v>768</v>
      </c>
      <c r="C221" s="211">
        <v>4.4314015047234214</v>
      </c>
      <c r="D221" s="211">
        <v>0.28483813463137797</v>
      </c>
    </row>
    <row r="222" spans="1:4" ht="27.75" customHeight="1" x14ac:dyDescent="0.2">
      <c r="A222" s="7" t="s">
        <v>1017</v>
      </c>
      <c r="B222" s="210" t="s">
        <v>768</v>
      </c>
      <c r="C222" s="211">
        <v>3.451903266402685</v>
      </c>
      <c r="D222" s="211">
        <v>0.93577337859107945</v>
      </c>
    </row>
    <row r="223" spans="1:4" ht="27.75" customHeight="1" x14ac:dyDescent="0.2">
      <c r="A223" s="7" t="s">
        <v>1018</v>
      </c>
      <c r="B223" s="210" t="s">
        <v>768</v>
      </c>
      <c r="C223" s="211">
        <v>0.65738295612415676</v>
      </c>
      <c r="D223" s="211">
        <v>7.6987489367872204</v>
      </c>
    </row>
    <row r="224" spans="1:4" ht="27.75" customHeight="1" x14ac:dyDescent="0.2">
      <c r="A224" s="7" t="s">
        <v>1019</v>
      </c>
      <c r="B224" s="210" t="s">
        <v>768</v>
      </c>
      <c r="C224" s="211">
        <v>3.1510299097229448</v>
      </c>
      <c r="D224" s="211">
        <v>0.92127493186630005</v>
      </c>
    </row>
    <row r="225" spans="1:4" ht="27.75" customHeight="1" x14ac:dyDescent="0.2">
      <c r="A225" s="7" t="s">
        <v>1020</v>
      </c>
      <c r="B225" s="210" t="s">
        <v>768</v>
      </c>
      <c r="C225" s="211">
        <v>1.3919444570195425</v>
      </c>
      <c r="D225" s="211">
        <v>3.1142523750069659</v>
      </c>
    </row>
    <row r="226" spans="1:4" ht="27.75" customHeight="1" x14ac:dyDescent="0.2">
      <c r="A226" s="7" t="s">
        <v>1021</v>
      </c>
      <c r="B226" s="210" t="s">
        <v>768</v>
      </c>
      <c r="C226" s="211">
        <v>1.3210094179027227</v>
      </c>
      <c r="D226" s="211">
        <v>3.1152286699932774</v>
      </c>
    </row>
    <row r="227" spans="1:4" ht="27.75" customHeight="1" x14ac:dyDescent="0.2">
      <c r="A227" s="7" t="s">
        <v>1022</v>
      </c>
      <c r="B227" s="210" t="s">
        <v>768</v>
      </c>
      <c r="C227" s="211">
        <v>-0.36655052047921116</v>
      </c>
      <c r="D227" s="211">
        <v>-2.6351210671649698E-2</v>
      </c>
    </row>
    <row r="228" spans="1:4" ht="27.75" customHeight="1" x14ac:dyDescent="0.2">
      <c r="A228" s="7" t="s">
        <v>1023</v>
      </c>
      <c r="B228" s="210" t="s">
        <v>768</v>
      </c>
      <c r="C228" s="211">
        <v>7.4064477247298095</v>
      </c>
      <c r="D228" s="211">
        <v>1.3073043800245741</v>
      </c>
    </row>
    <row r="229" spans="1:4" ht="27.75" customHeight="1" x14ac:dyDescent="0.2">
      <c r="A229" s="7" t="s">
        <v>1024</v>
      </c>
      <c r="B229" s="210" t="s">
        <v>768</v>
      </c>
      <c r="C229" s="211">
        <v>16.316608518033469</v>
      </c>
      <c r="D229" s="211">
        <v>0.56982072195730482</v>
      </c>
    </row>
    <row r="230" spans="1:4" ht="27.75" customHeight="1" x14ac:dyDescent="0.2">
      <c r="A230" s="7" t="s">
        <v>1025</v>
      </c>
      <c r="B230" s="210" t="s">
        <v>768</v>
      </c>
      <c r="C230" s="211">
        <v>15.858372250229225</v>
      </c>
      <c r="D230" s="211">
        <v>0.58004930144771882</v>
      </c>
    </row>
    <row r="231" spans="1:4" ht="27.75" customHeight="1" x14ac:dyDescent="0.2">
      <c r="A231" s="7" t="s">
        <v>1026</v>
      </c>
      <c r="B231" s="210" t="s">
        <v>768</v>
      </c>
      <c r="C231" s="211">
        <v>4.7700976650352516</v>
      </c>
      <c r="D231" s="211">
        <v>0.64270437887303533</v>
      </c>
    </row>
    <row r="232" spans="1:4" ht="27.75" customHeight="1" x14ac:dyDescent="0.2">
      <c r="A232" s="7" t="s">
        <v>1027</v>
      </c>
      <c r="B232" s="210" t="s">
        <v>768</v>
      </c>
      <c r="C232" s="211">
        <v>11.773219210506747</v>
      </c>
      <c r="D232" s="211">
        <v>1.1460033350532952</v>
      </c>
    </row>
    <row r="233" spans="1:4" ht="27.75" customHeight="1" x14ac:dyDescent="0.2">
      <c r="A233" s="7" t="s">
        <v>1028</v>
      </c>
      <c r="B233" s="210" t="s">
        <v>768</v>
      </c>
      <c r="C233" s="211">
        <v>4.3144644641900696</v>
      </c>
      <c r="D233" s="211">
        <v>1.713266738605888</v>
      </c>
    </row>
    <row r="234" spans="1:4" ht="27.75" customHeight="1" x14ac:dyDescent="0.2">
      <c r="A234" s="7" t="s">
        <v>1029</v>
      </c>
      <c r="B234" s="210" t="s">
        <v>768</v>
      </c>
      <c r="C234" s="211">
        <v>3.771621375104099</v>
      </c>
      <c r="D234" s="211" t="s">
        <v>768</v>
      </c>
    </row>
    <row r="235" spans="1:4" ht="27.75" customHeight="1" x14ac:dyDescent="0.2">
      <c r="A235" s="7" t="s">
        <v>1030</v>
      </c>
      <c r="B235" s="210" t="s">
        <v>768</v>
      </c>
      <c r="C235" s="211">
        <v>2.0506537404779097</v>
      </c>
      <c r="D235" s="211">
        <v>0.34501743135925411</v>
      </c>
    </row>
    <row r="236" spans="1:4" ht="27.75" customHeight="1" x14ac:dyDescent="0.2">
      <c r="A236" s="7" t="s">
        <v>1031</v>
      </c>
      <c r="B236" s="210" t="s">
        <v>768</v>
      </c>
      <c r="C236" s="211">
        <v>12.290416023448184</v>
      </c>
      <c r="D236" s="211" t="s">
        <v>768</v>
      </c>
    </row>
    <row r="237" spans="1:4" ht="27.75" customHeight="1" x14ac:dyDescent="0.2">
      <c r="A237" s="7" t="s">
        <v>1032</v>
      </c>
      <c r="B237" s="210" t="s">
        <v>768</v>
      </c>
      <c r="C237" s="211">
        <v>2.7181461955879591</v>
      </c>
      <c r="D237" s="211">
        <v>5.6272866765920616E-2</v>
      </c>
    </row>
    <row r="238" spans="1:4" ht="27.75" customHeight="1" x14ac:dyDescent="0.2">
      <c r="A238" s="7" t="s">
        <v>1033</v>
      </c>
      <c r="B238" s="210" t="s">
        <v>768</v>
      </c>
      <c r="C238" s="211">
        <v>1.4732148353198011</v>
      </c>
      <c r="D238" s="211">
        <v>-6.3514067005067251E-3</v>
      </c>
    </row>
    <row r="239" spans="1:4" ht="27.75" customHeight="1" x14ac:dyDescent="0.2">
      <c r="A239" s="7" t="s">
        <v>1034</v>
      </c>
      <c r="B239" s="210" t="s">
        <v>768</v>
      </c>
      <c r="C239" s="211">
        <v>2.3856013108388914</v>
      </c>
      <c r="D239" s="211">
        <v>-9.8162175777979227E-3</v>
      </c>
    </row>
    <row r="240" spans="1:4" ht="27.75" customHeight="1" x14ac:dyDescent="0.2">
      <c r="A240" s="7" t="s">
        <v>1035</v>
      </c>
      <c r="B240" s="210" t="s">
        <v>768</v>
      </c>
      <c r="C240" s="211">
        <v>5.193304649711334</v>
      </c>
      <c r="D240" s="211" t="s">
        <v>768</v>
      </c>
    </row>
    <row r="241" spans="1:4" ht="27.75" customHeight="1" x14ac:dyDescent="0.2">
      <c r="A241" s="7" t="s">
        <v>1036</v>
      </c>
      <c r="B241" s="210" t="s">
        <v>768</v>
      </c>
      <c r="C241" s="211">
        <v>5.1738522699589584</v>
      </c>
      <c r="D241" s="211" t="s">
        <v>768</v>
      </c>
    </row>
    <row r="242" spans="1:4" ht="27.75" customHeight="1" x14ac:dyDescent="0.2">
      <c r="A242" s="7" t="s">
        <v>1037</v>
      </c>
      <c r="B242" s="210" t="s">
        <v>768</v>
      </c>
      <c r="C242" s="211">
        <v>0.21008435299040287</v>
      </c>
      <c r="D242" s="211">
        <v>0.77401431589084424</v>
      </c>
    </row>
    <row r="243" spans="1:4" ht="27.75" customHeight="1" x14ac:dyDescent="0.2">
      <c r="A243" s="7" t="s">
        <v>1038</v>
      </c>
      <c r="B243" s="210" t="s">
        <v>768</v>
      </c>
      <c r="C243" s="211">
        <v>9.8915044504886822</v>
      </c>
      <c r="D243" s="211">
        <v>5.9018772975466707</v>
      </c>
    </row>
    <row r="244" spans="1:4" ht="27.75" customHeight="1" x14ac:dyDescent="0.2">
      <c r="A244" s="7" t="s">
        <v>1039</v>
      </c>
      <c r="B244" s="210" t="s">
        <v>768</v>
      </c>
      <c r="C244" s="211">
        <v>0.42604103322902687</v>
      </c>
      <c r="D244" s="211">
        <v>0.28754645868730883</v>
      </c>
    </row>
    <row r="245" spans="1:4" ht="27.75" customHeight="1" x14ac:dyDescent="0.2">
      <c r="A245" s="7" t="s">
        <v>1040</v>
      </c>
      <c r="B245" s="210" t="s">
        <v>768</v>
      </c>
      <c r="C245" s="211">
        <v>0.70980063532218107</v>
      </c>
      <c r="D245" s="211">
        <v>1.694414590276675</v>
      </c>
    </row>
    <row r="246" spans="1:4" ht="27.75" customHeight="1" x14ac:dyDescent="0.2">
      <c r="A246" s="7" t="s">
        <v>1041</v>
      </c>
      <c r="B246" s="210" t="s">
        <v>768</v>
      </c>
      <c r="C246" s="211">
        <v>8.7340258312349466</v>
      </c>
      <c r="D246" s="211">
        <v>1.0093099297795136</v>
      </c>
    </row>
    <row r="247" spans="1:4" ht="27.75" customHeight="1" x14ac:dyDescent="0.2">
      <c r="A247" s="7" t="s">
        <v>1042</v>
      </c>
      <c r="B247" s="210" t="s">
        <v>768</v>
      </c>
      <c r="C247" s="211">
        <v>3.8288806975419578</v>
      </c>
      <c r="D247" s="211">
        <v>5.3923217839149631</v>
      </c>
    </row>
    <row r="248" spans="1:4" ht="27.75" customHeight="1" x14ac:dyDescent="0.2">
      <c r="A248" s="7" t="s">
        <v>1043</v>
      </c>
      <c r="B248" s="210" t="s">
        <v>768</v>
      </c>
      <c r="C248" s="211">
        <v>1.4562760072149228</v>
      </c>
      <c r="D248" s="211">
        <v>1.5706622985302727</v>
      </c>
    </row>
    <row r="249" spans="1:4" ht="27.75" customHeight="1" x14ac:dyDescent="0.2">
      <c r="A249" s="7" t="s">
        <v>1044</v>
      </c>
      <c r="B249" s="210" t="s">
        <v>768</v>
      </c>
      <c r="C249" s="211">
        <v>8.1036218541268514</v>
      </c>
      <c r="D249" s="211">
        <v>0.95539348799235324</v>
      </c>
    </row>
    <row r="250" spans="1:4" ht="27.75" customHeight="1" x14ac:dyDescent="0.2">
      <c r="A250" s="7" t="s">
        <v>1045</v>
      </c>
      <c r="B250" s="210" t="s">
        <v>768</v>
      </c>
      <c r="C250" s="211">
        <v>2.5199226107704713</v>
      </c>
      <c r="D250" s="211">
        <v>0.99050245667796788</v>
      </c>
    </row>
    <row r="251" spans="1:4" ht="27.75" customHeight="1" x14ac:dyDescent="0.2">
      <c r="A251" s="7" t="s">
        <v>1046</v>
      </c>
      <c r="B251" s="210" t="s">
        <v>768</v>
      </c>
      <c r="C251" s="211">
        <v>4.0028788154575006</v>
      </c>
      <c r="D251" s="211">
        <v>0.93143442671105259</v>
      </c>
    </row>
    <row r="252" spans="1:4" ht="27.75" customHeight="1" x14ac:dyDescent="0.2">
      <c r="A252" s="7" t="s">
        <v>1047</v>
      </c>
      <c r="B252" s="210" t="s">
        <v>768</v>
      </c>
      <c r="C252" s="211">
        <v>5.8194262774520569</v>
      </c>
      <c r="D252" s="211">
        <v>8.0629105622307602</v>
      </c>
    </row>
    <row r="253" spans="1:4" ht="27.75" customHeight="1" x14ac:dyDescent="0.2">
      <c r="A253" s="7" t="s">
        <v>1048</v>
      </c>
      <c r="B253" s="210" t="s">
        <v>768</v>
      </c>
      <c r="C253" s="211">
        <v>4.6410692955922492</v>
      </c>
      <c r="D253" s="211">
        <v>0.64235915432834123</v>
      </c>
    </row>
    <row r="254" spans="1:4" ht="27.75" customHeight="1" x14ac:dyDescent="0.2">
      <c r="A254" s="7" t="s">
        <v>1049</v>
      </c>
      <c r="B254" s="210" t="s">
        <v>768</v>
      </c>
      <c r="C254" s="211">
        <v>2.7946837927070436</v>
      </c>
      <c r="D254" s="211">
        <v>0.97773865454465669</v>
      </c>
    </row>
    <row r="255" spans="1:4" ht="27.75" customHeight="1" x14ac:dyDescent="0.2">
      <c r="A255" s="7" t="s">
        <v>1050</v>
      </c>
      <c r="B255" s="210" t="s">
        <v>768</v>
      </c>
      <c r="C255" s="211">
        <v>9.9552158626363045</v>
      </c>
      <c r="D255" s="211">
        <v>0.99167481859919404</v>
      </c>
    </row>
    <row r="256" spans="1:4" ht="27.75" customHeight="1" x14ac:dyDescent="0.2">
      <c r="A256" s="7" t="s">
        <v>1051</v>
      </c>
      <c r="B256" s="210" t="s">
        <v>768</v>
      </c>
      <c r="C256" s="211">
        <v>0.66934035570312056</v>
      </c>
      <c r="D256" s="211" t="s">
        <v>768</v>
      </c>
    </row>
    <row r="257" spans="1:4" ht="27.75" customHeight="1" x14ac:dyDescent="0.2">
      <c r="A257" s="7" t="s">
        <v>1052</v>
      </c>
      <c r="B257" s="210" t="s">
        <v>768</v>
      </c>
      <c r="C257" s="211">
        <v>-1.1508704964834058</v>
      </c>
      <c r="D257" s="211" t="s">
        <v>768</v>
      </c>
    </row>
    <row r="258" spans="1:4" ht="27.75" customHeight="1" x14ac:dyDescent="0.2">
      <c r="A258" s="7" t="s">
        <v>1053</v>
      </c>
      <c r="B258" s="210" t="s">
        <v>768</v>
      </c>
      <c r="C258" s="211">
        <v>1.71759575976182E-2</v>
      </c>
      <c r="D258" s="211">
        <v>0.74282859475681717</v>
      </c>
    </row>
    <row r="259" spans="1:4" ht="27.75" customHeight="1" x14ac:dyDescent="0.2">
      <c r="A259" s="7" t="s">
        <v>1054</v>
      </c>
      <c r="B259" s="210" t="s">
        <v>768</v>
      </c>
      <c r="C259" s="211" t="s">
        <v>768</v>
      </c>
      <c r="D259" s="211" t="s">
        <v>768</v>
      </c>
    </row>
    <row r="260" spans="1:4" ht="27.75" customHeight="1" x14ac:dyDescent="0.2">
      <c r="A260" s="7" t="s">
        <v>1055</v>
      </c>
      <c r="B260" s="210" t="s">
        <v>768</v>
      </c>
      <c r="C260" s="211">
        <v>1.4562001570909786</v>
      </c>
      <c r="D260" s="211">
        <v>1.5706990111640946</v>
      </c>
    </row>
    <row r="261" spans="1:4" ht="27.75" customHeight="1" x14ac:dyDescent="0.2">
      <c r="A261" s="7" t="s">
        <v>1056</v>
      </c>
      <c r="B261" s="210" t="s">
        <v>768</v>
      </c>
      <c r="C261" s="211">
        <v>-1.7603967759316228</v>
      </c>
      <c r="D261" s="211">
        <v>0.72478399995965515</v>
      </c>
    </row>
    <row r="262" spans="1:4" ht="27.75" customHeight="1" x14ac:dyDescent="0.2">
      <c r="A262" s="7" t="s">
        <v>1057</v>
      </c>
      <c r="B262" s="210" t="s">
        <v>768</v>
      </c>
      <c r="C262" s="211">
        <v>-1.7609724044516266</v>
      </c>
      <c r="D262" s="211">
        <v>0.72540723691416997</v>
      </c>
    </row>
    <row r="263" spans="1:4" ht="27.75" customHeight="1" x14ac:dyDescent="0.2">
      <c r="A263" s="7" t="s">
        <v>1058</v>
      </c>
      <c r="B263" s="210" t="s">
        <v>768</v>
      </c>
      <c r="C263" s="211">
        <v>6.0584579782845127</v>
      </c>
      <c r="D263" s="211">
        <v>1.7252147694985047</v>
      </c>
    </row>
    <row r="264" spans="1:4" ht="27.75" customHeight="1" x14ac:dyDescent="0.2">
      <c r="A264" s="7" t="s">
        <v>1059</v>
      </c>
      <c r="B264" s="210" t="s">
        <v>768</v>
      </c>
      <c r="C264" s="211">
        <v>1.9094399389949177</v>
      </c>
      <c r="D264" s="211">
        <v>1.3091307036617239</v>
      </c>
    </row>
    <row r="265" spans="1:4" ht="27.75" customHeight="1" x14ac:dyDescent="0.2">
      <c r="A265" s="7" t="s">
        <v>1060</v>
      </c>
      <c r="B265" s="210" t="s">
        <v>768</v>
      </c>
      <c r="C265" s="211" t="s">
        <v>768</v>
      </c>
      <c r="D265" s="211">
        <v>0.44522865645226428</v>
      </c>
    </row>
    <row r="266" spans="1:4" ht="27.75" customHeight="1" x14ac:dyDescent="0.2">
      <c r="A266" s="7" t="s">
        <v>1061</v>
      </c>
      <c r="B266" s="210" t="s">
        <v>768</v>
      </c>
      <c r="C266" s="211">
        <v>10.271326717028153</v>
      </c>
      <c r="D266" s="211">
        <v>1.3877808684187669</v>
      </c>
    </row>
    <row r="267" spans="1:4" ht="27.75" customHeight="1" x14ac:dyDescent="0.2">
      <c r="A267" s="7" t="s">
        <v>1062</v>
      </c>
      <c r="B267" s="210" t="s">
        <v>768</v>
      </c>
      <c r="C267" s="211">
        <v>0.25906317014254909</v>
      </c>
      <c r="D267" s="211">
        <v>4.8452107989876074</v>
      </c>
    </row>
    <row r="268" spans="1:4" ht="27.75" customHeight="1" x14ac:dyDescent="0.2">
      <c r="A268" s="7" t="s">
        <v>1063</v>
      </c>
      <c r="B268" s="210" t="s">
        <v>768</v>
      </c>
      <c r="C268" s="211">
        <v>0.17217764017935505</v>
      </c>
      <c r="D268" s="211">
        <v>1.1480619820701552</v>
      </c>
    </row>
    <row r="269" spans="1:4" ht="27.75" customHeight="1" x14ac:dyDescent="0.2">
      <c r="A269" s="7" t="s">
        <v>1064</v>
      </c>
      <c r="B269" s="210" t="s">
        <v>768</v>
      </c>
      <c r="C269" s="211">
        <v>0.35897698291449487</v>
      </c>
      <c r="D269" s="211">
        <v>3.7025945171076335</v>
      </c>
    </row>
    <row r="270" spans="1:4" ht="27.75" customHeight="1" x14ac:dyDescent="0.2">
      <c r="A270" s="7" t="s">
        <v>1065</v>
      </c>
      <c r="B270" s="210" t="s">
        <v>768</v>
      </c>
      <c r="C270" s="211">
        <v>9.2882668614184417E-3</v>
      </c>
      <c r="D270" s="211">
        <v>3.110187671090515</v>
      </c>
    </row>
    <row r="271" spans="1:4" ht="27.75" customHeight="1" x14ac:dyDescent="0.2">
      <c r="A271" s="7" t="s">
        <v>1066</v>
      </c>
      <c r="B271" s="210" t="s">
        <v>768</v>
      </c>
      <c r="C271" s="211">
        <v>0.2421196792873232</v>
      </c>
      <c r="D271" s="211">
        <v>1.2732774819043275</v>
      </c>
    </row>
    <row r="272" spans="1:4" ht="27.75" customHeight="1" x14ac:dyDescent="0.2">
      <c r="A272" s="7" t="s">
        <v>1067</v>
      </c>
      <c r="B272" s="210" t="s">
        <v>768</v>
      </c>
      <c r="C272" s="211">
        <v>0.92661636829264904</v>
      </c>
      <c r="D272" s="211">
        <v>5.6113042264266557</v>
      </c>
    </row>
    <row r="273" spans="1:4" ht="27.75" customHeight="1" x14ac:dyDescent="0.2">
      <c r="A273" s="7" t="s">
        <v>1068</v>
      </c>
      <c r="B273" s="210" t="s">
        <v>768</v>
      </c>
      <c r="C273" s="211">
        <v>0.81886409072726585</v>
      </c>
      <c r="D273" s="211">
        <v>4.6400821349111787</v>
      </c>
    </row>
    <row r="274" spans="1:4" ht="27.75" customHeight="1" x14ac:dyDescent="0.2">
      <c r="A274" s="7" t="s">
        <v>1069</v>
      </c>
      <c r="B274" s="210" t="s">
        <v>768</v>
      </c>
      <c r="C274" s="211">
        <v>8.5799356078850017E-2</v>
      </c>
      <c r="D274" s="211">
        <v>3.7493894907051253</v>
      </c>
    </row>
    <row r="275" spans="1:4" ht="27.75" customHeight="1" x14ac:dyDescent="0.2">
      <c r="A275" s="7" t="s">
        <v>1070</v>
      </c>
      <c r="B275" s="210" t="s">
        <v>768</v>
      </c>
      <c r="C275" s="211">
        <v>0.18356518021142978</v>
      </c>
      <c r="D275" s="211">
        <v>13.894816967493314</v>
      </c>
    </row>
    <row r="276" spans="1:4" ht="27.75" customHeight="1" x14ac:dyDescent="0.2">
      <c r="A276" s="7" t="s">
        <v>1071</v>
      </c>
      <c r="B276" s="210" t="s">
        <v>1060</v>
      </c>
      <c r="C276" s="211" t="s">
        <v>768</v>
      </c>
      <c r="D276" s="211">
        <v>0.44520001102741935</v>
      </c>
    </row>
    <row r="277" spans="1:4" ht="27.75" customHeight="1" x14ac:dyDescent="0.2">
      <c r="A277" s="7" t="s">
        <v>1072</v>
      </c>
      <c r="B277" s="210" t="s">
        <v>768</v>
      </c>
      <c r="C277" s="211">
        <v>0.17471797810644338</v>
      </c>
      <c r="D277" s="211">
        <v>0.66343634632915083</v>
      </c>
    </row>
    <row r="278" spans="1:4" ht="27.75" customHeight="1" x14ac:dyDescent="0.2">
      <c r="A278" s="7" t="s">
        <v>1073</v>
      </c>
      <c r="B278" s="210" t="s">
        <v>768</v>
      </c>
      <c r="C278" s="211">
        <v>0.23999163022581466</v>
      </c>
      <c r="D278" s="211">
        <v>8.2931896346108189</v>
      </c>
    </row>
    <row r="279" spans="1:4" ht="27.75" customHeight="1" x14ac:dyDescent="0.2">
      <c r="A279" s="7" t="s">
        <v>1074</v>
      </c>
      <c r="B279" s="210" t="s">
        <v>768</v>
      </c>
      <c r="C279" s="211">
        <v>7.2227475373290093E-2</v>
      </c>
      <c r="D279" s="211">
        <v>2.269957856720243</v>
      </c>
    </row>
    <row r="280" spans="1:4" ht="27.75" customHeight="1" x14ac:dyDescent="0.2">
      <c r="A280" s="7" t="s">
        <v>1075</v>
      </c>
      <c r="B280" s="210" t="s">
        <v>768</v>
      </c>
      <c r="C280" s="211">
        <v>0.44984861432900719</v>
      </c>
      <c r="D280" s="211">
        <v>22.386547545731844</v>
      </c>
    </row>
    <row r="281" spans="1:4" ht="27.75" customHeight="1" x14ac:dyDescent="0.2">
      <c r="A281" s="7" t="s">
        <v>1076</v>
      </c>
      <c r="B281" s="210" t="s">
        <v>768</v>
      </c>
      <c r="C281" s="211">
        <v>0.76978283222579846</v>
      </c>
      <c r="D281" s="211">
        <v>11.169100354061555</v>
      </c>
    </row>
    <row r="282" spans="1:4" ht="27.75" customHeight="1" x14ac:dyDescent="0.2">
      <c r="A282" s="7" t="s">
        <v>1077</v>
      </c>
      <c r="B282" s="210" t="s">
        <v>768</v>
      </c>
      <c r="C282" s="211">
        <v>0.20445905658253635</v>
      </c>
      <c r="D282" s="211">
        <v>1.133305553466851</v>
      </c>
    </row>
    <row r="283" spans="1:4" ht="27.75" customHeight="1" x14ac:dyDescent="0.2">
      <c r="A283" s="7" t="s">
        <v>1078</v>
      </c>
      <c r="B283" s="210" t="s">
        <v>768</v>
      </c>
      <c r="C283" s="211">
        <v>1.0818343330193141</v>
      </c>
      <c r="D283" s="211">
        <v>2.9039851551906817</v>
      </c>
    </row>
    <row r="284" spans="1:4" ht="27.75" customHeight="1" x14ac:dyDescent="0.2">
      <c r="A284" s="7" t="s">
        <v>1079</v>
      </c>
      <c r="B284" s="210" t="s">
        <v>768</v>
      </c>
      <c r="C284" s="211">
        <v>2.1142205282469644</v>
      </c>
      <c r="D284" s="211">
        <v>2.7641491295274307</v>
      </c>
    </row>
    <row r="285" spans="1:4" ht="27.75" customHeight="1" x14ac:dyDescent="0.2">
      <c r="A285" s="7" t="s">
        <v>1080</v>
      </c>
      <c r="B285" s="210" t="s">
        <v>768</v>
      </c>
      <c r="C285" s="211">
        <v>0.10231908915880482</v>
      </c>
      <c r="D285" s="211">
        <v>0.85640802269914806</v>
      </c>
    </row>
    <row r="286" spans="1:4" ht="27.75" customHeight="1" x14ac:dyDescent="0.2">
      <c r="A286" s="7" t="s">
        <v>1081</v>
      </c>
      <c r="B286" s="210" t="s">
        <v>768</v>
      </c>
      <c r="C286" s="211">
        <v>0.20849543665757519</v>
      </c>
      <c r="D286" s="211">
        <v>5.5783573421555115</v>
      </c>
    </row>
    <row r="287" spans="1:4" ht="27.75" customHeight="1" x14ac:dyDescent="0.2">
      <c r="A287" s="7" t="s">
        <v>1082</v>
      </c>
      <c r="B287" s="210" t="s">
        <v>768</v>
      </c>
      <c r="C287" s="211" t="s">
        <v>768</v>
      </c>
      <c r="D287" s="211">
        <v>1.2629524035840816</v>
      </c>
    </row>
    <row r="288" spans="1:4" ht="27.75" customHeight="1" x14ac:dyDescent="0.2">
      <c r="A288" s="7" t="s">
        <v>1083</v>
      </c>
      <c r="B288" s="210" t="s">
        <v>768</v>
      </c>
      <c r="C288" s="211">
        <v>2.4390816094371925</v>
      </c>
      <c r="D288" s="211">
        <v>13.525832923382428</v>
      </c>
    </row>
    <row r="289" spans="1:4" ht="27.75" customHeight="1" x14ac:dyDescent="0.2">
      <c r="A289" s="7" t="s">
        <v>1084</v>
      </c>
      <c r="B289" s="210" t="s">
        <v>768</v>
      </c>
      <c r="C289" s="211">
        <v>0.4734930712309629</v>
      </c>
      <c r="D289" s="211">
        <v>11.965582635479878</v>
      </c>
    </row>
    <row r="290" spans="1:4" ht="27.75" customHeight="1" x14ac:dyDescent="0.2">
      <c r="A290" s="7" t="s">
        <v>1085</v>
      </c>
      <c r="B290" s="210" t="s">
        <v>768</v>
      </c>
      <c r="C290" s="211">
        <v>1.1032815492627446</v>
      </c>
      <c r="D290" s="211">
        <v>8.0971233935458535</v>
      </c>
    </row>
    <row r="291" spans="1:4" ht="27.75" customHeight="1" x14ac:dyDescent="0.2">
      <c r="A291" s="7" t="s">
        <v>1086</v>
      </c>
      <c r="B291" s="210" t="s">
        <v>768</v>
      </c>
      <c r="C291" s="211">
        <v>4.6407829546862914E-3</v>
      </c>
      <c r="D291" s="211">
        <v>3.2094598501755462</v>
      </c>
    </row>
    <row r="292" spans="1:4" ht="27.75" customHeight="1" x14ac:dyDescent="0.2">
      <c r="A292" s="7" t="s">
        <v>1087</v>
      </c>
      <c r="B292" s="210" t="s">
        <v>768</v>
      </c>
      <c r="C292" s="211">
        <v>4.5708710826862475</v>
      </c>
      <c r="D292" s="211">
        <v>2.6934594418246922</v>
      </c>
    </row>
    <row r="293" spans="1:4" ht="27.75" customHeight="1" x14ac:dyDescent="0.2">
      <c r="A293" s="7" t="s">
        <v>1088</v>
      </c>
      <c r="B293" s="210" t="s">
        <v>768</v>
      </c>
      <c r="C293" s="211">
        <v>0.72573428636767867</v>
      </c>
      <c r="D293" s="211">
        <v>11.946660306986734</v>
      </c>
    </row>
    <row r="294" spans="1:4" ht="27.75" customHeight="1" x14ac:dyDescent="0.2">
      <c r="A294" s="7" t="s">
        <v>1089</v>
      </c>
      <c r="B294" s="210" t="s">
        <v>768</v>
      </c>
      <c r="C294" s="211">
        <v>3.9458905472296455</v>
      </c>
      <c r="D294" s="211">
        <v>6.4746194098393151</v>
      </c>
    </row>
    <row r="295" spans="1:4" ht="27.75" customHeight="1" x14ac:dyDescent="0.2">
      <c r="A295" s="7" t="s">
        <v>1090</v>
      </c>
      <c r="B295" s="210" t="s">
        <v>768</v>
      </c>
      <c r="C295" s="211">
        <v>0.41976680064201805</v>
      </c>
      <c r="D295" s="211">
        <v>14.882458734061125</v>
      </c>
    </row>
    <row r="296" spans="1:4" ht="27.75" customHeight="1" x14ac:dyDescent="0.2">
      <c r="A296" s="7" t="s">
        <v>1091</v>
      </c>
      <c r="B296" s="210" t="s">
        <v>768</v>
      </c>
      <c r="C296" s="211">
        <v>0.73390951688546435</v>
      </c>
      <c r="D296" s="211">
        <v>9.5775301743266787</v>
      </c>
    </row>
    <row r="297" spans="1:4" ht="27.75" customHeight="1" x14ac:dyDescent="0.2">
      <c r="A297" s="7" t="s">
        <v>1092</v>
      </c>
      <c r="B297" s="210" t="s">
        <v>768</v>
      </c>
      <c r="C297" s="211">
        <v>0.20173899074205298</v>
      </c>
      <c r="D297" s="211" t="s">
        <v>768</v>
      </c>
    </row>
    <row r="298" spans="1:4" ht="27.75" customHeight="1" x14ac:dyDescent="0.2">
      <c r="A298" s="7" t="s">
        <v>1093</v>
      </c>
      <c r="B298" s="210" t="s">
        <v>768</v>
      </c>
      <c r="C298" s="211">
        <v>0.20173899074205298</v>
      </c>
      <c r="D298" s="211" t="s">
        <v>768</v>
      </c>
    </row>
    <row r="299" spans="1:4" ht="27.75" customHeight="1" x14ac:dyDescent="0.2">
      <c r="A299" s="7" t="s">
        <v>1094</v>
      </c>
      <c r="B299" s="210" t="s">
        <v>768</v>
      </c>
      <c r="C299" s="211">
        <v>0.74059347318531066</v>
      </c>
      <c r="D299" s="211">
        <v>3.0805592591468143</v>
      </c>
    </row>
    <row r="300" spans="1:4" ht="27.75" customHeight="1" x14ac:dyDescent="0.2">
      <c r="A300" s="7" t="s">
        <v>1095</v>
      </c>
      <c r="B300" s="210" t="s">
        <v>768</v>
      </c>
      <c r="C300" s="211">
        <v>0.43867054495533137</v>
      </c>
      <c r="D300" s="211">
        <v>3.4351963735342137</v>
      </c>
    </row>
    <row r="301" spans="1:4" ht="27.75" customHeight="1" x14ac:dyDescent="0.2">
      <c r="A301" s="7" t="s">
        <v>1096</v>
      </c>
      <c r="B301" s="210" t="s">
        <v>768</v>
      </c>
      <c r="C301" s="211">
        <v>0.73419428907737982</v>
      </c>
      <c r="D301" s="211">
        <v>11.971532155996194</v>
      </c>
    </row>
    <row r="302" spans="1:4" ht="27.75" customHeight="1" x14ac:dyDescent="0.2">
      <c r="A302" s="7" t="s">
        <v>1097</v>
      </c>
      <c r="B302" s="210" t="s">
        <v>768</v>
      </c>
      <c r="C302" s="211">
        <v>0.1706339651619973</v>
      </c>
      <c r="D302" s="211">
        <v>12.7912211599907</v>
      </c>
    </row>
    <row r="303" spans="1:4" ht="27.75" customHeight="1" x14ac:dyDescent="0.2">
      <c r="A303" s="7" t="s">
        <v>1098</v>
      </c>
      <c r="B303" s="210" t="s">
        <v>768</v>
      </c>
      <c r="C303" s="211">
        <v>0.88896072773723256</v>
      </c>
      <c r="D303" s="211">
        <v>8.7017889147851104</v>
      </c>
    </row>
    <row r="304" spans="1:4" ht="27.75" customHeight="1" x14ac:dyDescent="0.2">
      <c r="A304" s="7" t="s">
        <v>1099</v>
      </c>
      <c r="B304" s="210" t="s">
        <v>768</v>
      </c>
      <c r="C304" s="211">
        <v>0.58188196690546379</v>
      </c>
      <c r="D304" s="211">
        <v>5.5644719826265483</v>
      </c>
    </row>
    <row r="305" spans="1:4" ht="27.75" customHeight="1" x14ac:dyDescent="0.2">
      <c r="A305" s="7" t="s">
        <v>1100</v>
      </c>
      <c r="B305" s="210" t="s">
        <v>768</v>
      </c>
      <c r="C305" s="211">
        <v>0.58188196690546379</v>
      </c>
      <c r="D305" s="211">
        <v>5.5644719826265483</v>
      </c>
    </row>
    <row r="306" spans="1:4" ht="27.75" customHeight="1" x14ac:dyDescent="0.2">
      <c r="A306" s="7" t="s">
        <v>1101</v>
      </c>
      <c r="B306" s="210" t="s">
        <v>768</v>
      </c>
      <c r="C306" s="211">
        <v>0.36378189437198494</v>
      </c>
      <c r="D306" s="211">
        <v>18.861114847303909</v>
      </c>
    </row>
    <row r="307" spans="1:4" ht="27.75" customHeight="1" x14ac:dyDescent="0.2">
      <c r="A307" s="7" t="s">
        <v>1102</v>
      </c>
      <c r="B307" s="210" t="s">
        <v>768</v>
      </c>
      <c r="C307" s="211">
        <v>1.4317896441198977E-2</v>
      </c>
      <c r="D307" s="211">
        <v>0.65816949905479694</v>
      </c>
    </row>
    <row r="308" spans="1:4" ht="27.75" customHeight="1" x14ac:dyDescent="0.2">
      <c r="A308" s="7" t="s">
        <v>1103</v>
      </c>
      <c r="B308" s="210" t="s">
        <v>768</v>
      </c>
      <c r="C308" s="211">
        <v>1.4692554798407336</v>
      </c>
      <c r="D308" s="211">
        <v>5.0942009709301068</v>
      </c>
    </row>
    <row r="309" spans="1:4" ht="27.75" customHeight="1" x14ac:dyDescent="0.2">
      <c r="A309" s="7" t="s">
        <v>1104</v>
      </c>
      <c r="B309" s="210" t="s">
        <v>768</v>
      </c>
      <c r="C309" s="211">
        <v>0.16811281797381702</v>
      </c>
      <c r="D309" s="211">
        <v>2.3286686242798669</v>
      </c>
    </row>
    <row r="310" spans="1:4" ht="27.75" customHeight="1" x14ac:dyDescent="0.2">
      <c r="A310" s="7" t="s">
        <v>1105</v>
      </c>
      <c r="B310" s="210" t="s">
        <v>768</v>
      </c>
      <c r="C310" s="211">
        <v>1.489050531051535E-2</v>
      </c>
      <c r="D310" s="211">
        <v>2.4213850839397395</v>
      </c>
    </row>
    <row r="311" spans="1:4" ht="27.75" customHeight="1" x14ac:dyDescent="0.2">
      <c r="A311" s="7" t="s">
        <v>1106</v>
      </c>
      <c r="B311" s="210" t="s">
        <v>768</v>
      </c>
      <c r="C311" s="211">
        <v>0.55588497290714922</v>
      </c>
      <c r="D311" s="211">
        <v>7.6493913163670832</v>
      </c>
    </row>
    <row r="312" spans="1:4" ht="27.75" customHeight="1" x14ac:dyDescent="0.2">
      <c r="A312" s="7" t="s">
        <v>1107</v>
      </c>
      <c r="B312" s="210" t="s">
        <v>768</v>
      </c>
      <c r="C312" s="211">
        <v>7.1997730920724812E-2</v>
      </c>
      <c r="D312" s="211">
        <v>7.8623740996031382</v>
      </c>
    </row>
    <row r="313" spans="1:4" ht="27.75" customHeight="1" x14ac:dyDescent="0.2">
      <c r="A313" s="7" t="s">
        <v>1108</v>
      </c>
      <c r="B313" s="210" t="s">
        <v>768</v>
      </c>
      <c r="C313" s="211">
        <v>0.32965128044077696</v>
      </c>
      <c r="D313" s="211">
        <v>10.640300192913962</v>
      </c>
    </row>
    <row r="314" spans="1:4" ht="27.75" customHeight="1" x14ac:dyDescent="0.2">
      <c r="A314" s="7" t="s">
        <v>1109</v>
      </c>
      <c r="B314" s="210" t="s">
        <v>768</v>
      </c>
      <c r="C314" s="211">
        <v>0.49291203224768582</v>
      </c>
      <c r="D314" s="211">
        <v>9.8936536440511258</v>
      </c>
    </row>
    <row r="315" spans="1:4" ht="27.75" customHeight="1" x14ac:dyDescent="0.2">
      <c r="A315" s="7" t="s">
        <v>1110</v>
      </c>
      <c r="B315" s="210" t="s">
        <v>768</v>
      </c>
      <c r="C315" s="211">
        <v>2.1381746674131965</v>
      </c>
      <c r="D315" s="211">
        <v>8.5064654939178705</v>
      </c>
    </row>
    <row r="316" spans="1:4" ht="27.75" customHeight="1" x14ac:dyDescent="0.2">
      <c r="A316" s="7" t="s">
        <v>1111</v>
      </c>
      <c r="B316" s="210" t="s">
        <v>768</v>
      </c>
      <c r="C316" s="211">
        <v>0.71655727432738126</v>
      </c>
      <c r="D316" s="211">
        <v>13.217397071568515</v>
      </c>
    </row>
    <row r="317" spans="1:4" ht="27.75" customHeight="1" x14ac:dyDescent="0.2">
      <c r="A317" s="7" t="s">
        <v>1112</v>
      </c>
      <c r="B317" s="210" t="s">
        <v>768</v>
      </c>
      <c r="C317" s="211">
        <v>3.8111456318697856</v>
      </c>
      <c r="D317" s="211">
        <v>14.611236487263001</v>
      </c>
    </row>
    <row r="318" spans="1:4" ht="27.75" customHeight="1" x14ac:dyDescent="0.2">
      <c r="A318" s="7" t="s">
        <v>1113</v>
      </c>
      <c r="B318" s="210" t="s">
        <v>768</v>
      </c>
      <c r="C318" s="211">
        <v>1.8865349261175617</v>
      </c>
      <c r="D318" s="211">
        <v>8.1521536735154854</v>
      </c>
    </row>
    <row r="319" spans="1:4" ht="27.75" customHeight="1" x14ac:dyDescent="0.2">
      <c r="A319" s="7" t="s">
        <v>1114</v>
      </c>
      <c r="B319" s="210" t="s">
        <v>768</v>
      </c>
      <c r="C319" s="211">
        <v>0.73784353503723243</v>
      </c>
      <c r="D319" s="211">
        <v>8.0206422233178714</v>
      </c>
    </row>
    <row r="320" spans="1:4" ht="27.75" customHeight="1" x14ac:dyDescent="0.2">
      <c r="A320" s="7" t="s">
        <v>1115</v>
      </c>
      <c r="B320" s="210" t="s">
        <v>768</v>
      </c>
      <c r="C320" s="211">
        <v>2.076047467504618E-2</v>
      </c>
      <c r="D320" s="211">
        <v>8.3309689415173835</v>
      </c>
    </row>
    <row r="321" spans="1:4" ht="27.75" customHeight="1" x14ac:dyDescent="0.2">
      <c r="A321" s="7" t="s">
        <v>1116</v>
      </c>
      <c r="B321" s="210" t="s">
        <v>768</v>
      </c>
      <c r="C321" s="211">
        <v>0.21295093843296078</v>
      </c>
      <c r="D321" s="211">
        <v>2.2472803746843759</v>
      </c>
    </row>
    <row r="322" spans="1:4" ht="27.75" customHeight="1" x14ac:dyDescent="0.2">
      <c r="A322" s="7" t="s">
        <v>1117</v>
      </c>
      <c r="B322" s="210" t="s">
        <v>768</v>
      </c>
      <c r="C322" s="211">
        <v>4.1567767945924325</v>
      </c>
      <c r="D322" s="211">
        <v>2.8144187292784308</v>
      </c>
    </row>
    <row r="323" spans="1:4" ht="27.75" customHeight="1" x14ac:dyDescent="0.2">
      <c r="A323" s="7" t="s">
        <v>1118</v>
      </c>
      <c r="B323" s="210" t="s">
        <v>768</v>
      </c>
      <c r="C323" s="211">
        <v>4.5191050651087375E-2</v>
      </c>
      <c r="D323" s="211">
        <v>4.2440969136449835</v>
      </c>
    </row>
    <row r="324" spans="1:4" ht="27.75" customHeight="1" x14ac:dyDescent="0.2">
      <c r="A324" s="7" t="s">
        <v>1119</v>
      </c>
      <c r="B324" s="210" t="s">
        <v>768</v>
      </c>
      <c r="C324" s="211">
        <v>3.3905889285080746</v>
      </c>
      <c r="D324" s="211">
        <v>14.108109349677497</v>
      </c>
    </row>
    <row r="325" spans="1:4" ht="27.75" customHeight="1" x14ac:dyDescent="0.2">
      <c r="A325" s="7" t="s">
        <v>1120</v>
      </c>
      <c r="B325" s="210" t="s">
        <v>768</v>
      </c>
      <c r="C325" s="211">
        <v>0.5695611991986741</v>
      </c>
      <c r="D325" s="211">
        <v>5.0007134831665763</v>
      </c>
    </row>
    <row r="326" spans="1:4" ht="27.75" customHeight="1" x14ac:dyDescent="0.2">
      <c r="A326" s="7" t="s">
        <v>1121</v>
      </c>
      <c r="B326" s="210" t="s">
        <v>768</v>
      </c>
      <c r="C326" s="211">
        <v>1.3123043335724407</v>
      </c>
      <c r="D326" s="211">
        <v>5.0344938853010621</v>
      </c>
    </row>
    <row r="327" spans="1:4" ht="27.75" customHeight="1" x14ac:dyDescent="0.2">
      <c r="A327" s="7" t="s">
        <v>1122</v>
      </c>
      <c r="B327" s="210" t="s">
        <v>768</v>
      </c>
      <c r="C327" s="211">
        <v>0.39565178789024796</v>
      </c>
      <c r="D327" s="211">
        <v>7.1305011547964545</v>
      </c>
    </row>
    <row r="328" spans="1:4" ht="27.75" customHeight="1" x14ac:dyDescent="0.2">
      <c r="A328" s="7" t="s">
        <v>1123</v>
      </c>
      <c r="B328" s="210" t="s">
        <v>768</v>
      </c>
      <c r="C328" s="211">
        <v>0.8892970623609272</v>
      </c>
      <c r="D328" s="211">
        <v>7.3363656299086397</v>
      </c>
    </row>
    <row r="329" spans="1:4" ht="27.75" customHeight="1" x14ac:dyDescent="0.2">
      <c r="A329" s="7" t="s">
        <v>1124</v>
      </c>
      <c r="B329" s="210" t="s">
        <v>768</v>
      </c>
      <c r="C329" s="211">
        <v>1.8671519695911551</v>
      </c>
      <c r="D329" s="211">
        <v>12.078687147786985</v>
      </c>
    </row>
    <row r="330" spans="1:4" ht="27.75" customHeight="1" x14ac:dyDescent="0.2">
      <c r="A330" s="7" t="s">
        <v>1125</v>
      </c>
      <c r="B330" s="210" t="s">
        <v>768</v>
      </c>
      <c r="C330" s="211">
        <v>0.29783253947848798</v>
      </c>
      <c r="D330" s="211">
        <v>-2.1691073625189246</v>
      </c>
    </row>
    <row r="331" spans="1:4" ht="27.75" customHeight="1" x14ac:dyDescent="0.2">
      <c r="A331" s="7" t="s">
        <v>1126</v>
      </c>
      <c r="B331" s="210" t="s">
        <v>768</v>
      </c>
      <c r="C331" s="211">
        <v>1.2347345237928944</v>
      </c>
      <c r="D331" s="211">
        <v>7.1352431749884495</v>
      </c>
    </row>
    <row r="332" spans="1:4" ht="27.75" customHeight="1" x14ac:dyDescent="0.2">
      <c r="A332" s="7" t="s">
        <v>1127</v>
      </c>
      <c r="B332" s="210" t="s">
        <v>768</v>
      </c>
      <c r="C332" s="211">
        <v>1.9253428287909249</v>
      </c>
      <c r="D332" s="211">
        <v>6.7622192497706175</v>
      </c>
    </row>
    <row r="333" spans="1:4" ht="27.75" customHeight="1" x14ac:dyDescent="0.2">
      <c r="A333" s="7" t="s">
        <v>1128</v>
      </c>
      <c r="B333" s="210" t="s">
        <v>768</v>
      </c>
      <c r="C333" s="211">
        <v>0.14338467430526158</v>
      </c>
      <c r="D333" s="211">
        <v>2.8404539530334669</v>
      </c>
    </row>
    <row r="334" spans="1:4" ht="27.75" customHeight="1" x14ac:dyDescent="0.2">
      <c r="A334" s="7" t="s">
        <v>1129</v>
      </c>
      <c r="B334" s="210" t="s">
        <v>768</v>
      </c>
      <c r="C334" s="211">
        <v>4.0667811554461899</v>
      </c>
      <c r="D334" s="211">
        <v>2.8097382112009206</v>
      </c>
    </row>
    <row r="335" spans="1:4" ht="27.75" customHeight="1" x14ac:dyDescent="0.2">
      <c r="A335" s="7" t="s">
        <v>1130</v>
      </c>
      <c r="B335" s="210" t="s">
        <v>768</v>
      </c>
      <c r="C335" s="211">
        <v>3.3830687124845951E-2</v>
      </c>
      <c r="D335" s="211">
        <v>25.396640263269369</v>
      </c>
    </row>
    <row r="336" spans="1:4" ht="27.75" customHeight="1" x14ac:dyDescent="0.2">
      <c r="A336" s="7" t="s">
        <v>1131</v>
      </c>
      <c r="B336" s="210" t="s">
        <v>768</v>
      </c>
      <c r="C336" s="211">
        <v>0.91448467638476438</v>
      </c>
      <c r="D336" s="211">
        <v>5.4236720954166975</v>
      </c>
    </row>
    <row r="337" spans="1:4" ht="27.75" customHeight="1" x14ac:dyDescent="0.2">
      <c r="A337" s="7" t="s">
        <v>1132</v>
      </c>
      <c r="B337" s="210" t="s">
        <v>768</v>
      </c>
      <c r="C337" s="211">
        <v>9.4376174790464021E-2</v>
      </c>
      <c r="D337" s="211">
        <v>11.575946853117966</v>
      </c>
    </row>
    <row r="338" spans="1:4" ht="27.75" customHeight="1" x14ac:dyDescent="0.2">
      <c r="A338" s="7" t="s">
        <v>1133</v>
      </c>
      <c r="B338" s="210" t="s">
        <v>768</v>
      </c>
      <c r="C338" s="211">
        <v>0.66751971199428417</v>
      </c>
      <c r="D338" s="211">
        <v>12.52870079784824</v>
      </c>
    </row>
    <row r="339" spans="1:4" ht="27.75" customHeight="1" x14ac:dyDescent="0.2">
      <c r="A339" s="7" t="s">
        <v>1134</v>
      </c>
      <c r="B339" s="210" t="s">
        <v>768</v>
      </c>
      <c r="C339" s="211">
        <v>0.66751971199428417</v>
      </c>
      <c r="D339" s="211">
        <v>12.52870079784824</v>
      </c>
    </row>
    <row r="340" spans="1:4" ht="27.75" customHeight="1" x14ac:dyDescent="0.2">
      <c r="A340" s="7" t="s">
        <v>1135</v>
      </c>
      <c r="B340" s="210" t="s">
        <v>768</v>
      </c>
      <c r="C340" s="211">
        <v>0.33776139280226986</v>
      </c>
      <c r="D340" s="211">
        <v>7.9921332924718707</v>
      </c>
    </row>
    <row r="341" spans="1:4" ht="27.75" customHeight="1" x14ac:dyDescent="0.2">
      <c r="A341" s="7" t="s">
        <v>1136</v>
      </c>
      <c r="B341" s="210" t="s">
        <v>768</v>
      </c>
      <c r="C341" s="211">
        <v>7.9112817934458915E-2</v>
      </c>
      <c r="D341" s="211">
        <v>7.2737751481835957</v>
      </c>
    </row>
    <row r="342" spans="1:4" ht="27.75" customHeight="1" x14ac:dyDescent="0.2">
      <c r="A342" s="7" t="s">
        <v>1137</v>
      </c>
      <c r="B342" s="210" t="s">
        <v>768</v>
      </c>
      <c r="C342" s="211">
        <v>-0.51918842077566851</v>
      </c>
      <c r="D342" s="211">
        <v>20.958025353829644</v>
      </c>
    </row>
    <row r="343" spans="1:4" ht="27.75" customHeight="1" x14ac:dyDescent="0.2">
      <c r="A343" s="7" t="s">
        <v>1138</v>
      </c>
      <c r="B343" s="210" t="s">
        <v>768</v>
      </c>
      <c r="C343" s="211">
        <v>0.18042749232528651</v>
      </c>
      <c r="D343" s="211">
        <v>15.463777183609347</v>
      </c>
    </row>
    <row r="344" spans="1:4" ht="27.75" customHeight="1" x14ac:dyDescent="0.2">
      <c r="A344" s="7" t="s">
        <v>1139</v>
      </c>
      <c r="B344" s="210" t="s">
        <v>768</v>
      </c>
      <c r="C344" s="211">
        <v>0.68852017178799219</v>
      </c>
      <c r="D344" s="211">
        <v>1.4333576047144789</v>
      </c>
    </row>
    <row r="345" spans="1:4" ht="27.75" customHeight="1" x14ac:dyDescent="0.2">
      <c r="A345" s="7" t="s">
        <v>1140</v>
      </c>
      <c r="B345" s="210" t="s">
        <v>768</v>
      </c>
      <c r="C345" s="211">
        <v>0.40933104766177114</v>
      </c>
      <c r="D345" s="211">
        <v>9.9691550886887033</v>
      </c>
    </row>
    <row r="346" spans="1:4" ht="27.75" customHeight="1" x14ac:dyDescent="0.2">
      <c r="A346" s="7" t="s">
        <v>1141</v>
      </c>
      <c r="B346" s="210" t="s">
        <v>768</v>
      </c>
      <c r="C346" s="211">
        <v>0.1810702037172465</v>
      </c>
      <c r="D346" s="211">
        <v>12.422133324998379</v>
      </c>
    </row>
    <row r="347" spans="1:4" ht="27.75" customHeight="1" x14ac:dyDescent="0.2">
      <c r="A347" s="7" t="s">
        <v>1142</v>
      </c>
      <c r="B347" s="210" t="s">
        <v>768</v>
      </c>
      <c r="C347" s="211">
        <v>5.289956055948012E-2</v>
      </c>
      <c r="D347" s="211">
        <v>2.2180698004753081</v>
      </c>
    </row>
    <row r="348" spans="1:4" ht="27.75" customHeight="1" x14ac:dyDescent="0.2">
      <c r="A348" s="7" t="s">
        <v>1143</v>
      </c>
      <c r="B348" s="210" t="s">
        <v>768</v>
      </c>
      <c r="C348" s="211">
        <v>9.975633076112092E-2</v>
      </c>
      <c r="D348" s="211">
        <v>0.82963233090703759</v>
      </c>
    </row>
    <row r="349" spans="1:4" ht="27.75" customHeight="1" x14ac:dyDescent="0.2">
      <c r="A349" s="7" t="s">
        <v>1144</v>
      </c>
      <c r="B349" s="210" t="s">
        <v>768</v>
      </c>
      <c r="C349" s="211">
        <v>0.13492166602858247</v>
      </c>
      <c r="D349" s="211">
        <v>25.089666480037184</v>
      </c>
    </row>
    <row r="350" spans="1:4" ht="27.75" customHeight="1" x14ac:dyDescent="0.2">
      <c r="A350" s="7" t="s">
        <v>1145</v>
      </c>
      <c r="B350" s="210" t="s">
        <v>768</v>
      </c>
      <c r="C350" s="211">
        <v>2.1041843323689822</v>
      </c>
      <c r="D350" s="211">
        <v>20.627552730619517</v>
      </c>
    </row>
    <row r="351" spans="1:4" ht="27.75" customHeight="1" x14ac:dyDescent="0.2">
      <c r="A351" s="7" t="s">
        <v>1146</v>
      </c>
      <c r="B351" s="210" t="s">
        <v>768</v>
      </c>
      <c r="C351" s="211">
        <v>0.49345145181118916</v>
      </c>
      <c r="D351" s="211">
        <v>19.470435583139398</v>
      </c>
    </row>
    <row r="352" spans="1:4" ht="27.75" customHeight="1" x14ac:dyDescent="0.2">
      <c r="A352" s="7" t="s">
        <v>1147</v>
      </c>
      <c r="B352" s="210" t="s">
        <v>768</v>
      </c>
      <c r="C352" s="211">
        <v>1.5295764631010127</v>
      </c>
      <c r="D352" s="211">
        <v>11.531670439235578</v>
      </c>
    </row>
    <row r="353" spans="1:4" ht="27.75" customHeight="1" x14ac:dyDescent="0.2">
      <c r="A353" s="7" t="s">
        <v>1148</v>
      </c>
      <c r="B353" s="210" t="s">
        <v>768</v>
      </c>
      <c r="C353" s="211">
        <v>2.0060967318181735</v>
      </c>
      <c r="D353" s="211">
        <v>11.751284793151354</v>
      </c>
    </row>
    <row r="354" spans="1:4" ht="27.75" customHeight="1" x14ac:dyDescent="0.2">
      <c r="A354" s="7" t="s">
        <v>1149</v>
      </c>
      <c r="B354" s="210" t="s">
        <v>768</v>
      </c>
      <c r="C354" s="211">
        <v>0.34716528116618334</v>
      </c>
      <c r="D354" s="211">
        <v>3.3564720506757522</v>
      </c>
    </row>
    <row r="355" spans="1:4" ht="27.75" customHeight="1" x14ac:dyDescent="0.2">
      <c r="A355" s="7" t="s">
        <v>1150</v>
      </c>
      <c r="B355" s="210" t="s">
        <v>768</v>
      </c>
      <c r="C355" s="211">
        <v>0.2206800475527142</v>
      </c>
      <c r="D355" s="211">
        <v>0.43176764653187555</v>
      </c>
    </row>
    <row r="356" spans="1:4" ht="27.75" customHeight="1" x14ac:dyDescent="0.2">
      <c r="A356" s="7" t="s">
        <v>1151</v>
      </c>
      <c r="B356" s="210" t="s">
        <v>768</v>
      </c>
      <c r="C356" s="211">
        <v>0.13131348223590303</v>
      </c>
      <c r="D356" s="211">
        <v>19.599875656996673</v>
      </c>
    </row>
    <row r="357" spans="1:4" ht="27.75" customHeight="1" x14ac:dyDescent="0.2">
      <c r="A357" s="7" t="s">
        <v>1152</v>
      </c>
      <c r="B357" s="210" t="s">
        <v>768</v>
      </c>
      <c r="C357" s="211">
        <v>0.16336567705775093</v>
      </c>
      <c r="D357" s="211">
        <v>6.059051731509606</v>
      </c>
    </row>
    <row r="358" spans="1:4" ht="27.75" customHeight="1" x14ac:dyDescent="0.2">
      <c r="A358" s="7" t="s">
        <v>1153</v>
      </c>
      <c r="B358" s="210" t="s">
        <v>768</v>
      </c>
      <c r="C358" s="211">
        <v>0.21154698065050123</v>
      </c>
      <c r="D358" s="211">
        <v>5.9648293697289292</v>
      </c>
    </row>
    <row r="359" spans="1:4" ht="27.75" customHeight="1" x14ac:dyDescent="0.2">
      <c r="A359" s="7" t="s">
        <v>1154</v>
      </c>
      <c r="B359" s="210" t="s">
        <v>768</v>
      </c>
      <c r="C359" s="211">
        <v>0.49191462895394433</v>
      </c>
      <c r="D359" s="211">
        <v>6.0477699000703158</v>
      </c>
    </row>
    <row r="360" spans="1:4" ht="27.75" customHeight="1" x14ac:dyDescent="0.2">
      <c r="A360" s="7" t="s">
        <v>1155</v>
      </c>
      <c r="B360" s="210" t="s">
        <v>768</v>
      </c>
      <c r="C360" s="211">
        <v>1.9928013720916846</v>
      </c>
      <c r="D360" s="211">
        <v>12.906299270796438</v>
      </c>
    </row>
    <row r="361" spans="1:4" ht="27.75" customHeight="1" x14ac:dyDescent="0.2">
      <c r="A361" s="7" t="s">
        <v>1156</v>
      </c>
      <c r="B361" s="210" t="s">
        <v>768</v>
      </c>
      <c r="C361" s="211">
        <v>3.1025736095240259</v>
      </c>
      <c r="D361" s="211">
        <v>7.8882561219472009</v>
      </c>
    </row>
    <row r="362" spans="1:4" ht="27.75" customHeight="1" x14ac:dyDescent="0.2">
      <c r="A362" s="7" t="s">
        <v>1157</v>
      </c>
      <c r="B362" s="210" t="s">
        <v>768</v>
      </c>
      <c r="C362" s="211">
        <v>0.44811168904810827</v>
      </c>
      <c r="D362" s="211">
        <v>18.394750768519678</v>
      </c>
    </row>
    <row r="363" spans="1:4" ht="27.75" customHeight="1" x14ac:dyDescent="0.2">
      <c r="A363" s="7" t="s">
        <v>1158</v>
      </c>
      <c r="B363" s="210" t="s">
        <v>768</v>
      </c>
      <c r="C363" s="211">
        <v>0.58482446495831941</v>
      </c>
      <c r="D363" s="211">
        <v>5.5679325064578773</v>
      </c>
    </row>
    <row r="364" spans="1:4" ht="27.75" customHeight="1" x14ac:dyDescent="0.2">
      <c r="A364" s="7" t="s">
        <v>1159</v>
      </c>
      <c r="B364" s="210" t="s">
        <v>768</v>
      </c>
      <c r="C364" s="211">
        <v>1.6465787795750584</v>
      </c>
      <c r="D364" s="211">
        <v>0.75458545500680063</v>
      </c>
    </row>
    <row r="365" spans="1:4" ht="27.75" customHeight="1" x14ac:dyDescent="0.2">
      <c r="A365" s="7" t="s">
        <v>1160</v>
      </c>
      <c r="B365" s="210" t="s">
        <v>768</v>
      </c>
      <c r="C365" s="211">
        <v>1.7560342590180675</v>
      </c>
      <c r="D365" s="211">
        <v>-2.4786756510948336</v>
      </c>
    </row>
    <row r="366" spans="1:4" ht="27.75" customHeight="1" x14ac:dyDescent="0.2">
      <c r="A366" s="7" t="s">
        <v>1161</v>
      </c>
      <c r="B366" s="210" t="s">
        <v>768</v>
      </c>
      <c r="C366" s="211">
        <v>0.12548678512415332</v>
      </c>
      <c r="D366" s="211">
        <v>5.7325900333065931</v>
      </c>
    </row>
    <row r="367" spans="1:4" ht="27.75" customHeight="1" x14ac:dyDescent="0.2">
      <c r="A367" s="7" t="s">
        <v>1162</v>
      </c>
      <c r="B367" s="210" t="s">
        <v>768</v>
      </c>
      <c r="C367" s="211">
        <v>3.2390371649634896E-2</v>
      </c>
      <c r="D367" s="211">
        <v>3.6298236257702747</v>
      </c>
    </row>
    <row r="368" spans="1:4" ht="27.75" customHeight="1" x14ac:dyDescent="0.2">
      <c r="A368" s="7" t="s">
        <v>1163</v>
      </c>
      <c r="B368" s="210" t="s">
        <v>768</v>
      </c>
      <c r="C368" s="211">
        <v>0.22858575724704502</v>
      </c>
      <c r="D368" s="211">
        <v>9.0948759497523302</v>
      </c>
    </row>
    <row r="369" spans="1:4" ht="27.75" customHeight="1" x14ac:dyDescent="0.2">
      <c r="A369" s="7" t="s">
        <v>1164</v>
      </c>
      <c r="B369" s="210" t="s">
        <v>768</v>
      </c>
      <c r="C369" s="211">
        <v>0.20150175996069644</v>
      </c>
      <c r="D369" s="211">
        <v>5.9301705239877283</v>
      </c>
    </row>
    <row r="370" spans="1:4" ht="27.75" customHeight="1" x14ac:dyDescent="0.2">
      <c r="A370" s="7" t="s">
        <v>1165</v>
      </c>
      <c r="B370" s="210" t="s">
        <v>768</v>
      </c>
      <c r="C370" s="211">
        <v>7.5800684067664104E-2</v>
      </c>
      <c r="D370" s="211">
        <v>20.566059996663174</v>
      </c>
    </row>
    <row r="371" spans="1:4" ht="27.75" customHeight="1" x14ac:dyDescent="0.2">
      <c r="A371" s="7" t="s">
        <v>1166</v>
      </c>
      <c r="B371" s="210" t="s">
        <v>768</v>
      </c>
      <c r="C371" s="211">
        <v>0.34384637105862581</v>
      </c>
      <c r="D371" s="211">
        <v>9.2568912268214927</v>
      </c>
    </row>
    <row r="372" spans="1:4" ht="27.75" customHeight="1" x14ac:dyDescent="0.2">
      <c r="A372" s="7" t="s">
        <v>1167</v>
      </c>
      <c r="B372" s="210" t="s">
        <v>768</v>
      </c>
      <c r="C372" s="211">
        <v>9.2864575158328286E-2</v>
      </c>
      <c r="D372" s="211">
        <v>0.69284638417062949</v>
      </c>
    </row>
    <row r="373" spans="1:4" ht="27.75" customHeight="1" x14ac:dyDescent="0.2">
      <c r="A373" s="7" t="s">
        <v>1168</v>
      </c>
      <c r="B373" s="210" t="s">
        <v>768</v>
      </c>
      <c r="C373" s="211">
        <v>4.3533567679106335</v>
      </c>
      <c r="D373" s="211">
        <v>17.294033232111609</v>
      </c>
    </row>
    <row r="374" spans="1:4" ht="27.75" customHeight="1" x14ac:dyDescent="0.2">
      <c r="A374" s="7" t="s">
        <v>1169</v>
      </c>
      <c r="B374" s="210" t="s">
        <v>768</v>
      </c>
      <c r="C374" s="211">
        <v>1.0915160498017904</v>
      </c>
      <c r="D374" s="211">
        <v>1.1463155242926912</v>
      </c>
    </row>
    <row r="375" spans="1:4" ht="27.75" customHeight="1" x14ac:dyDescent="0.2">
      <c r="A375" s="7" t="s">
        <v>1170</v>
      </c>
      <c r="B375" s="210" t="s">
        <v>768</v>
      </c>
      <c r="C375" s="211">
        <v>0.76839185063269122</v>
      </c>
      <c r="D375" s="211">
        <v>13.038020445920925</v>
      </c>
    </row>
    <row r="376" spans="1:4" ht="27.75" customHeight="1" x14ac:dyDescent="0.2">
      <c r="A376" s="7" t="s">
        <v>1171</v>
      </c>
      <c r="B376" s="210" t="s">
        <v>768</v>
      </c>
      <c r="C376" s="211">
        <v>0.45118953106816445</v>
      </c>
      <c r="D376" s="211">
        <v>2.4799678553659636</v>
      </c>
    </row>
    <row r="377" spans="1:4" ht="27.75" customHeight="1" x14ac:dyDescent="0.2">
      <c r="A377" s="7" t="s">
        <v>1172</v>
      </c>
      <c r="B377" s="210" t="s">
        <v>768</v>
      </c>
      <c r="C377" s="211">
        <v>2.0010971668547382</v>
      </c>
      <c r="D377" s="211">
        <v>2.9150098423308641</v>
      </c>
    </row>
    <row r="378" spans="1:4" ht="27.75" customHeight="1" x14ac:dyDescent="0.2">
      <c r="A378" s="7" t="s">
        <v>1173</v>
      </c>
      <c r="B378" s="210" t="s">
        <v>768</v>
      </c>
      <c r="C378" s="211">
        <v>0.50799642046603066</v>
      </c>
      <c r="D378" s="211">
        <v>3.4941812682046547</v>
      </c>
    </row>
    <row r="379" spans="1:4" ht="27.75" customHeight="1" x14ac:dyDescent="0.2">
      <c r="A379" s="7" t="s">
        <v>1174</v>
      </c>
      <c r="B379" s="210" t="s">
        <v>768</v>
      </c>
      <c r="C379" s="211">
        <v>2.7659572517890241</v>
      </c>
      <c r="D379" s="211">
        <v>27.69742913645997</v>
      </c>
    </row>
    <row r="380" spans="1:4" ht="27.75" customHeight="1" x14ac:dyDescent="0.2">
      <c r="A380" s="7" t="s">
        <v>1175</v>
      </c>
      <c r="B380" s="210" t="s">
        <v>768</v>
      </c>
      <c r="C380" s="211">
        <v>4.7017105526608177E-2</v>
      </c>
      <c r="D380" s="211">
        <v>2.7554720570572324</v>
      </c>
    </row>
    <row r="381" spans="1:4" ht="27.75" customHeight="1" x14ac:dyDescent="0.2">
      <c r="A381" s="7" t="s">
        <v>1176</v>
      </c>
      <c r="B381" s="210" t="s">
        <v>768</v>
      </c>
      <c r="C381" s="211">
        <v>0.54684610338231054</v>
      </c>
      <c r="D381" s="211">
        <v>7.6255768346729127</v>
      </c>
    </row>
    <row r="382" spans="1:4" ht="27.75" customHeight="1" x14ac:dyDescent="0.2">
      <c r="A382" s="7" t="s">
        <v>1177</v>
      </c>
      <c r="B382" s="210" t="s">
        <v>768</v>
      </c>
      <c r="C382" s="211">
        <v>0.17679466328792653</v>
      </c>
      <c r="D382" s="211">
        <v>-6.5093863026931181E-2</v>
      </c>
    </row>
    <row r="383" spans="1:4" ht="27.75" customHeight="1" x14ac:dyDescent="0.2">
      <c r="A383" s="7" t="s">
        <v>1178</v>
      </c>
      <c r="B383" s="210" t="s">
        <v>768</v>
      </c>
      <c r="C383" s="211">
        <v>2.8565051439585804E-3</v>
      </c>
      <c r="D383" s="211">
        <v>6.2659360614793966</v>
      </c>
    </row>
    <row r="384" spans="1:4" ht="27.75" customHeight="1" x14ac:dyDescent="0.2">
      <c r="A384" s="7" t="s">
        <v>1179</v>
      </c>
      <c r="B384" s="210" t="s">
        <v>768</v>
      </c>
      <c r="C384" s="211">
        <v>6.4939503438077167E-2</v>
      </c>
      <c r="D384" s="211">
        <v>1.4609637223206031</v>
      </c>
    </row>
    <row r="385" spans="1:4" ht="27.75" customHeight="1" x14ac:dyDescent="0.2">
      <c r="A385" s="7" t="s">
        <v>1180</v>
      </c>
      <c r="B385" s="210" t="s">
        <v>768</v>
      </c>
      <c r="C385" s="211">
        <v>0.14871537303769625</v>
      </c>
      <c r="D385" s="211">
        <v>31.155144736996682</v>
      </c>
    </row>
    <row r="386" spans="1:4" ht="27.75" customHeight="1" x14ac:dyDescent="0.2">
      <c r="A386" s="7" t="s">
        <v>1181</v>
      </c>
      <c r="B386" s="210" t="s">
        <v>768</v>
      </c>
      <c r="C386" s="211">
        <v>0.14704009521235387</v>
      </c>
      <c r="D386" s="211">
        <v>19.104311503328574</v>
      </c>
    </row>
    <row r="387" spans="1:4" ht="27.75" customHeight="1" x14ac:dyDescent="0.2">
      <c r="A387" s="7" t="s">
        <v>1182</v>
      </c>
      <c r="B387" s="210" t="s">
        <v>768</v>
      </c>
      <c r="C387" s="211">
        <v>5.8386130569813233</v>
      </c>
      <c r="D387" s="211">
        <v>11.531758106076131</v>
      </c>
    </row>
    <row r="388" spans="1:4" ht="27.75" customHeight="1" x14ac:dyDescent="0.2">
      <c r="A388" s="7" t="s">
        <v>1183</v>
      </c>
      <c r="B388" s="210" t="s">
        <v>768</v>
      </c>
      <c r="C388" s="211">
        <v>6.1910379808007354</v>
      </c>
      <c r="D388" s="211">
        <v>5.8965512412906644</v>
      </c>
    </row>
    <row r="389" spans="1:4" ht="27.75" customHeight="1" x14ac:dyDescent="0.2">
      <c r="A389" s="7" t="s">
        <v>1184</v>
      </c>
      <c r="B389" s="210" t="s">
        <v>768</v>
      </c>
      <c r="C389" s="211">
        <v>6.4233942349970624E-2</v>
      </c>
      <c r="D389" s="211">
        <v>6.0135789627411613</v>
      </c>
    </row>
    <row r="390" spans="1:4" ht="27.75" customHeight="1" x14ac:dyDescent="0.2">
      <c r="A390" s="7" t="s">
        <v>1185</v>
      </c>
      <c r="B390" s="210" t="s">
        <v>768</v>
      </c>
      <c r="C390" s="211">
        <v>0.84175354760652299</v>
      </c>
      <c r="D390" s="211">
        <v>8.6206929014467075</v>
      </c>
    </row>
    <row r="391" spans="1:4" ht="27.75" customHeight="1" x14ac:dyDescent="0.2">
      <c r="A391" s="7" t="s">
        <v>1186</v>
      </c>
      <c r="B391" s="210" t="s">
        <v>768</v>
      </c>
      <c r="C391" s="211">
        <v>0.58568360300213596</v>
      </c>
      <c r="D391" s="211">
        <v>11.826597372388521</v>
      </c>
    </row>
    <row r="392" spans="1:4" ht="27.75" customHeight="1" x14ac:dyDescent="0.2">
      <c r="A392" s="7" t="s">
        <v>1187</v>
      </c>
      <c r="B392" s="210" t="s">
        <v>768</v>
      </c>
      <c r="C392" s="211">
        <v>2.0723632076334808</v>
      </c>
      <c r="D392" s="211">
        <v>13.961824780190071</v>
      </c>
    </row>
    <row r="393" spans="1:4" ht="27.75" customHeight="1" x14ac:dyDescent="0.2">
      <c r="A393" s="7" t="s">
        <v>1188</v>
      </c>
      <c r="B393" s="210" t="s">
        <v>768</v>
      </c>
      <c r="C393" s="211" t="s">
        <v>768</v>
      </c>
      <c r="D393" s="211">
        <v>10.869673345414103</v>
      </c>
    </row>
    <row r="394" spans="1:4" ht="27.75" customHeight="1" x14ac:dyDescent="0.2">
      <c r="A394" s="7" t="s">
        <v>1189</v>
      </c>
      <c r="B394" s="210" t="s">
        <v>768</v>
      </c>
      <c r="C394" s="211">
        <v>8.6030320752198242E-2</v>
      </c>
      <c r="D394" s="211">
        <v>3.9011402671041089</v>
      </c>
    </row>
    <row r="395" spans="1:4" ht="27.75" customHeight="1" x14ac:dyDescent="0.2">
      <c r="A395" s="7" t="s">
        <v>1190</v>
      </c>
      <c r="B395" s="210" t="s">
        <v>768</v>
      </c>
      <c r="C395" s="211">
        <v>0.16165117173298474</v>
      </c>
      <c r="D395" s="211">
        <v>1.4974726146947768</v>
      </c>
    </row>
    <row r="396" spans="1:4" ht="27.75" customHeight="1" x14ac:dyDescent="0.2">
      <c r="A396" s="7" t="s">
        <v>1191</v>
      </c>
      <c r="B396" s="210" t="s">
        <v>768</v>
      </c>
      <c r="C396" s="211">
        <v>8.0744730681497883E-3</v>
      </c>
      <c r="D396" s="211">
        <v>0.60629653029449981</v>
      </c>
    </row>
    <row r="397" spans="1:4" ht="27.75" customHeight="1" x14ac:dyDescent="0.2">
      <c r="A397" s="7" t="s">
        <v>1192</v>
      </c>
      <c r="B397" s="210" t="s">
        <v>768</v>
      </c>
      <c r="C397" s="211">
        <v>0.81391034065562962</v>
      </c>
      <c r="D397" s="211">
        <v>3.4612286841620463</v>
      </c>
    </row>
    <row r="398" spans="1:4" ht="27.75" customHeight="1" x14ac:dyDescent="0.2">
      <c r="A398" s="7" t="s">
        <v>1193</v>
      </c>
      <c r="B398" s="210" t="s">
        <v>768</v>
      </c>
      <c r="C398" s="211">
        <v>0.27726421270878177</v>
      </c>
      <c r="D398" s="211">
        <v>3.1684925477766934</v>
      </c>
    </row>
    <row r="399" spans="1:4" ht="27.75" customHeight="1" x14ac:dyDescent="0.2">
      <c r="A399" s="7" t="s">
        <v>1194</v>
      </c>
      <c r="B399" s="210" t="s">
        <v>768</v>
      </c>
      <c r="C399" s="211">
        <v>1.9845826079584672</v>
      </c>
      <c r="D399" s="211">
        <v>16.149618951496269</v>
      </c>
    </row>
    <row r="400" spans="1:4" ht="27.75" customHeight="1" x14ac:dyDescent="0.2">
      <c r="A400" s="7" t="s">
        <v>1195</v>
      </c>
      <c r="B400" s="210" t="s">
        <v>768</v>
      </c>
      <c r="C400" s="211">
        <v>1.0461739568781565</v>
      </c>
      <c r="D400" s="211">
        <v>15.004245157855181</v>
      </c>
    </row>
    <row r="401" spans="1:4" ht="27.75" customHeight="1" x14ac:dyDescent="0.2">
      <c r="A401" s="7" t="s">
        <v>1196</v>
      </c>
      <c r="B401" s="210" t="s">
        <v>768</v>
      </c>
      <c r="C401" s="211">
        <v>0.29314034786874288</v>
      </c>
      <c r="D401" s="211">
        <v>23.199664659458961</v>
      </c>
    </row>
    <row r="402" spans="1:4" ht="27.75" customHeight="1" x14ac:dyDescent="0.2">
      <c r="A402" s="7" t="s">
        <v>1197</v>
      </c>
      <c r="B402" s="210" t="s">
        <v>768</v>
      </c>
      <c r="C402" s="211">
        <v>0.24966260477765256</v>
      </c>
      <c r="D402" s="211">
        <v>1.2529637820517752</v>
      </c>
    </row>
    <row r="403" spans="1:4" ht="27.75" customHeight="1" x14ac:dyDescent="0.2">
      <c r="A403" s="7" t="s">
        <v>1198</v>
      </c>
      <c r="B403" s="210" t="s">
        <v>768</v>
      </c>
      <c r="C403" s="211">
        <v>1.7154695176306506E-3</v>
      </c>
      <c r="D403" s="211">
        <v>29.148085075696546</v>
      </c>
    </row>
    <row r="404" spans="1:4" ht="27.75" customHeight="1" x14ac:dyDescent="0.2">
      <c r="A404" s="7" t="s">
        <v>1199</v>
      </c>
      <c r="B404" s="210" t="s">
        <v>768</v>
      </c>
      <c r="C404" s="211">
        <v>1.7459588343713124</v>
      </c>
      <c r="D404" s="211">
        <v>5.3133713283304598</v>
      </c>
    </row>
    <row r="405" spans="1:4" ht="27.75" customHeight="1" x14ac:dyDescent="0.2">
      <c r="A405" s="7" t="s">
        <v>1200</v>
      </c>
      <c r="B405" s="210" t="s">
        <v>768</v>
      </c>
      <c r="C405" s="211">
        <v>2.7215662312480169</v>
      </c>
      <c r="D405" s="211">
        <v>5.3365159265638367</v>
      </c>
    </row>
    <row r="406" spans="1:4" ht="27.75" customHeight="1" x14ac:dyDescent="0.2">
      <c r="A406" s="7" t="s">
        <v>1201</v>
      </c>
      <c r="B406" s="210" t="s">
        <v>768</v>
      </c>
      <c r="C406" s="211">
        <v>3.1324118674806577E-2</v>
      </c>
      <c r="D406" s="211">
        <v>3.2431932878810055</v>
      </c>
    </row>
    <row r="407" spans="1:4" ht="27.75" customHeight="1" x14ac:dyDescent="0.2">
      <c r="A407" s="7" t="s">
        <v>1202</v>
      </c>
      <c r="B407" s="210" t="s">
        <v>768</v>
      </c>
      <c r="C407" s="211">
        <v>0.38192559686870431</v>
      </c>
      <c r="D407" s="211">
        <v>4.6224229858071926</v>
      </c>
    </row>
    <row r="408" spans="1:4" ht="27.75" customHeight="1" x14ac:dyDescent="0.2">
      <c r="A408" s="7" t="s">
        <v>1203</v>
      </c>
      <c r="B408" s="210" t="s">
        <v>768</v>
      </c>
      <c r="C408" s="211">
        <v>2.214576277280647</v>
      </c>
      <c r="D408" s="211">
        <v>23.296909839627499</v>
      </c>
    </row>
    <row r="409" spans="1:4" ht="27.75" customHeight="1" x14ac:dyDescent="0.2">
      <c r="A409" s="7" t="s">
        <v>1204</v>
      </c>
      <c r="B409" s="210" t="s">
        <v>768</v>
      </c>
      <c r="C409" s="211">
        <v>0.19701904253471547</v>
      </c>
      <c r="D409" s="211">
        <v>3.9306214153900583</v>
      </c>
    </row>
    <row r="410" spans="1:4" ht="27.75" customHeight="1" x14ac:dyDescent="0.2">
      <c r="A410" s="7" t="s">
        <v>1205</v>
      </c>
      <c r="B410" s="210" t="s">
        <v>768</v>
      </c>
      <c r="C410" s="211">
        <v>1.6568321522661824</v>
      </c>
      <c r="D410" s="211">
        <v>9.7786767296113304</v>
      </c>
    </row>
    <row r="411" spans="1:4" ht="27.75" customHeight="1" x14ac:dyDescent="0.2">
      <c r="A411" s="7" t="s">
        <v>1206</v>
      </c>
      <c r="B411" s="210" t="s">
        <v>768</v>
      </c>
      <c r="C411" s="211">
        <v>0.47261883772885149</v>
      </c>
      <c r="D411" s="211">
        <v>12.337110820977596</v>
      </c>
    </row>
    <row r="412" spans="1:4" ht="27.75" customHeight="1" x14ac:dyDescent="0.2">
      <c r="A412" s="7" t="s">
        <v>1207</v>
      </c>
      <c r="B412" s="210" t="s">
        <v>768</v>
      </c>
      <c r="C412" s="211">
        <v>3.0077878272145213</v>
      </c>
      <c r="D412" s="211">
        <v>40.684966028710704</v>
      </c>
    </row>
    <row r="413" spans="1:4" ht="27.75" customHeight="1" x14ac:dyDescent="0.2">
      <c r="A413" s="7" t="s">
        <v>1208</v>
      </c>
      <c r="B413" s="210" t="s">
        <v>768</v>
      </c>
      <c r="C413" s="211">
        <v>0.78925469457513142</v>
      </c>
      <c r="D413" s="211">
        <v>9.1691215561288875</v>
      </c>
    </row>
    <row r="414" spans="1:4" ht="27.75" customHeight="1" x14ac:dyDescent="0.2">
      <c r="A414" s="7" t="s">
        <v>1209</v>
      </c>
      <c r="B414" s="210" t="s">
        <v>768</v>
      </c>
      <c r="C414" s="211">
        <v>1.8228844293325295</v>
      </c>
      <c r="D414" s="211">
        <v>4.1780916135171218</v>
      </c>
    </row>
    <row r="415" spans="1:4" ht="27.75" customHeight="1" x14ac:dyDescent="0.2">
      <c r="A415" s="7" t="s">
        <v>1210</v>
      </c>
      <c r="B415" s="210" t="s">
        <v>768</v>
      </c>
      <c r="C415" s="211">
        <v>0.89889510839124565</v>
      </c>
      <c r="D415" s="211">
        <v>15.648409466272689</v>
      </c>
    </row>
    <row r="416" spans="1:4" ht="27.75" customHeight="1" x14ac:dyDescent="0.2">
      <c r="A416" s="7" t="s">
        <v>1211</v>
      </c>
      <c r="B416" s="210" t="s">
        <v>768</v>
      </c>
      <c r="C416" s="211">
        <v>0.40287198807702679</v>
      </c>
      <c r="D416" s="211">
        <v>29.898394315507275</v>
      </c>
    </row>
    <row r="417" spans="1:4" ht="27.75" customHeight="1" x14ac:dyDescent="0.2">
      <c r="A417" s="7" t="s">
        <v>1212</v>
      </c>
      <c r="B417" s="210" t="s">
        <v>768</v>
      </c>
      <c r="C417" s="211">
        <v>0.2427310406880874</v>
      </c>
      <c r="D417" s="211">
        <v>5.0131134695747095</v>
      </c>
    </row>
    <row r="418" spans="1:4" ht="27.75" customHeight="1" x14ac:dyDescent="0.2">
      <c r="A418" s="7" t="s">
        <v>1213</v>
      </c>
      <c r="B418" s="210" t="s">
        <v>768</v>
      </c>
      <c r="C418" s="211">
        <v>1.0463887599829635</v>
      </c>
      <c r="D418" s="211">
        <v>6.2587851297295138</v>
      </c>
    </row>
    <row r="419" spans="1:4" ht="27.75" customHeight="1" x14ac:dyDescent="0.2">
      <c r="A419" s="7" t="s">
        <v>1214</v>
      </c>
      <c r="B419" s="210" t="s">
        <v>768</v>
      </c>
      <c r="C419" s="211">
        <v>0.86819709314367</v>
      </c>
      <c r="D419" s="211">
        <v>3.621548791256699</v>
      </c>
    </row>
    <row r="420" spans="1:4" ht="27.75" customHeight="1" x14ac:dyDescent="0.2">
      <c r="A420" s="7" t="s">
        <v>1215</v>
      </c>
      <c r="B420" s="210" t="s">
        <v>768</v>
      </c>
      <c r="C420" s="211">
        <v>5.0025860874812027E-2</v>
      </c>
      <c r="D420" s="211">
        <v>2.1961150539127319</v>
      </c>
    </row>
    <row r="421" spans="1:4" ht="27.75" customHeight="1" x14ac:dyDescent="0.2">
      <c r="A421" s="7" t="s">
        <v>1216</v>
      </c>
      <c r="B421" s="210" t="s">
        <v>768</v>
      </c>
      <c r="C421" s="211">
        <v>0.20858758491105753</v>
      </c>
      <c r="D421" s="211">
        <v>2.9686508413259922</v>
      </c>
    </row>
    <row r="422" spans="1:4" ht="27.75" customHeight="1" x14ac:dyDescent="0.2">
      <c r="A422" s="7" t="s">
        <v>1217</v>
      </c>
      <c r="B422" s="210" t="s">
        <v>768</v>
      </c>
      <c r="C422" s="211">
        <v>0.88118758844572598</v>
      </c>
      <c r="D422" s="211">
        <v>2.2411786206205253</v>
      </c>
    </row>
    <row r="423" spans="1:4" ht="27.75" customHeight="1" x14ac:dyDescent="0.2">
      <c r="A423" s="7" t="s">
        <v>1218</v>
      </c>
      <c r="B423" s="210" t="s">
        <v>768</v>
      </c>
      <c r="C423" s="211">
        <v>0.13772644397661257</v>
      </c>
      <c r="D423" s="211">
        <v>20.217305907761233</v>
      </c>
    </row>
    <row r="424" spans="1:4" ht="27.75" customHeight="1" x14ac:dyDescent="0.2">
      <c r="A424" s="7" t="s">
        <v>1219</v>
      </c>
      <c r="B424" s="210" t="s">
        <v>768</v>
      </c>
      <c r="C424" s="211">
        <v>4.9482736407596289E-2</v>
      </c>
      <c r="D424" s="211">
        <v>1.7073571871528819</v>
      </c>
    </row>
    <row r="425" spans="1:4" ht="27.75" customHeight="1" x14ac:dyDescent="0.2">
      <c r="A425" s="7" t="s">
        <v>1220</v>
      </c>
      <c r="B425" s="210" t="s">
        <v>768</v>
      </c>
      <c r="C425" s="211">
        <v>0.58303094568351199</v>
      </c>
      <c r="D425" s="211">
        <v>7.2637281958014121E-3</v>
      </c>
    </row>
    <row r="426" spans="1:4" ht="27.75" customHeight="1" x14ac:dyDescent="0.2">
      <c r="A426" s="7" t="s">
        <v>1221</v>
      </c>
      <c r="B426" s="210" t="s">
        <v>768</v>
      </c>
      <c r="C426" s="211">
        <v>0.20050446388806403</v>
      </c>
      <c r="D426" s="211">
        <v>3.5812563555165409</v>
      </c>
    </row>
    <row r="427" spans="1:4" ht="27.75" customHeight="1" x14ac:dyDescent="0.2">
      <c r="A427" s="7" t="s">
        <v>1222</v>
      </c>
      <c r="B427" s="210" t="s">
        <v>768</v>
      </c>
      <c r="C427" s="211">
        <v>2.1081104466230847</v>
      </c>
      <c r="D427" s="211">
        <v>14.134464500173282</v>
      </c>
    </row>
    <row r="428" spans="1:4" ht="27.75" customHeight="1" x14ac:dyDescent="0.2">
      <c r="A428" s="7" t="s">
        <v>1223</v>
      </c>
      <c r="B428" s="210" t="s">
        <v>768</v>
      </c>
      <c r="C428" s="211">
        <v>0.41285753636271488</v>
      </c>
      <c r="D428" s="211">
        <v>4.250280469576559</v>
      </c>
    </row>
    <row r="429" spans="1:4" ht="27.75" customHeight="1" x14ac:dyDescent="0.2">
      <c r="A429" s="7" t="s">
        <v>1224</v>
      </c>
      <c r="B429" s="210" t="s">
        <v>768</v>
      </c>
      <c r="C429" s="211">
        <v>0.48443859111456272</v>
      </c>
      <c r="D429" s="211">
        <v>22.777829656661201</v>
      </c>
    </row>
    <row r="430" spans="1:4" ht="27.75" customHeight="1" x14ac:dyDescent="0.2">
      <c r="A430" s="7" t="s">
        <v>1225</v>
      </c>
      <c r="B430" s="210" t="s">
        <v>768</v>
      </c>
      <c r="C430" s="211">
        <v>0.15696813755608602</v>
      </c>
      <c r="D430" s="211">
        <v>5.9711498989706948</v>
      </c>
    </row>
    <row r="431" spans="1:4" ht="27.75" customHeight="1" x14ac:dyDescent="0.2">
      <c r="A431" s="7" t="s">
        <v>1226</v>
      </c>
      <c r="B431" s="210" t="s">
        <v>768</v>
      </c>
      <c r="C431" s="211">
        <v>6.2403022242835768E-2</v>
      </c>
      <c r="D431" s="211">
        <v>9.4838969790455039</v>
      </c>
    </row>
    <row r="432" spans="1:4" ht="27.75" customHeight="1" x14ac:dyDescent="0.2">
      <c r="A432" s="7" t="s">
        <v>1227</v>
      </c>
      <c r="B432" s="210" t="s">
        <v>768</v>
      </c>
      <c r="C432" s="211">
        <v>2.3718270296242971E-2</v>
      </c>
      <c r="D432" s="211">
        <v>2.1101925716053347</v>
      </c>
    </row>
    <row r="433" spans="1:4" ht="27.75" customHeight="1" x14ac:dyDescent="0.2">
      <c r="A433" s="7" t="s">
        <v>1228</v>
      </c>
      <c r="B433" s="210" t="s">
        <v>768</v>
      </c>
      <c r="C433" s="211">
        <v>2.3976731265826374</v>
      </c>
      <c r="D433" s="211">
        <v>13.366539704001712</v>
      </c>
    </row>
    <row r="434" spans="1:4" ht="27.75" customHeight="1" x14ac:dyDescent="0.2">
      <c r="A434" s="7" t="s">
        <v>1229</v>
      </c>
      <c r="B434" s="210" t="s">
        <v>768</v>
      </c>
      <c r="C434" s="211">
        <v>1.5388821211110326</v>
      </c>
      <c r="D434" s="211">
        <v>13.930516075754424</v>
      </c>
    </row>
    <row r="435" spans="1:4" ht="27.75" customHeight="1" x14ac:dyDescent="0.2">
      <c r="A435" s="7" t="s">
        <v>1230</v>
      </c>
      <c r="B435" s="210" t="s">
        <v>768</v>
      </c>
      <c r="C435" s="211">
        <v>2.3024573346572872</v>
      </c>
      <c r="D435" s="211">
        <v>2.114413928250745</v>
      </c>
    </row>
    <row r="436" spans="1:4" ht="27.75" customHeight="1" x14ac:dyDescent="0.2">
      <c r="A436" s="7" t="s">
        <v>1231</v>
      </c>
      <c r="B436" s="210" t="s">
        <v>768</v>
      </c>
      <c r="C436" s="211">
        <v>0.19809877313024218</v>
      </c>
      <c r="D436" s="211">
        <v>3.8455231723581682</v>
      </c>
    </row>
    <row r="437" spans="1:4" ht="27.75" customHeight="1" x14ac:dyDescent="0.2">
      <c r="A437" s="7" t="s">
        <v>1232</v>
      </c>
      <c r="B437" s="210" t="s">
        <v>768</v>
      </c>
      <c r="C437" s="211">
        <v>5.4236821109612088E-2</v>
      </c>
      <c r="D437" s="211">
        <v>17.318023700119568</v>
      </c>
    </row>
    <row r="438" spans="1:4" ht="27.75" customHeight="1" x14ac:dyDescent="0.2">
      <c r="A438" s="7" t="s">
        <v>1233</v>
      </c>
      <c r="B438" s="210" t="s">
        <v>768</v>
      </c>
      <c r="C438" s="211">
        <v>0.5038014624797984</v>
      </c>
      <c r="D438" s="211">
        <v>1.2845168759403625</v>
      </c>
    </row>
    <row r="439" spans="1:4" ht="27.75" customHeight="1" x14ac:dyDescent="0.2">
      <c r="A439" s="7" t="s">
        <v>1234</v>
      </c>
      <c r="B439" s="210" t="s">
        <v>768</v>
      </c>
      <c r="C439" s="211">
        <v>1.0263609417141917</v>
      </c>
      <c r="D439" s="211">
        <v>5.1157054788952463</v>
      </c>
    </row>
    <row r="440" spans="1:4" ht="27.75" customHeight="1" x14ac:dyDescent="0.2">
      <c r="A440" s="7" t="s">
        <v>1235</v>
      </c>
      <c r="B440" s="210" t="s">
        <v>768</v>
      </c>
      <c r="C440" s="211">
        <v>0.48918452011296759</v>
      </c>
      <c r="D440" s="211">
        <v>5.0855632600370653</v>
      </c>
    </row>
    <row r="441" spans="1:4" ht="27.75" customHeight="1" x14ac:dyDescent="0.2">
      <c r="A441" s="7" t="s">
        <v>1236</v>
      </c>
      <c r="B441" s="210" t="s">
        <v>768</v>
      </c>
      <c r="C441" s="211">
        <v>1.3943716684252572</v>
      </c>
      <c r="D441" s="211">
        <v>13.357871623806345</v>
      </c>
    </row>
    <row r="442" spans="1:4" ht="27.75" customHeight="1" x14ac:dyDescent="0.2">
      <c r="A442" s="7" t="s">
        <v>1237</v>
      </c>
      <c r="B442" s="210" t="s">
        <v>768</v>
      </c>
      <c r="C442" s="211">
        <v>4.4704778302645414</v>
      </c>
      <c r="D442" s="211">
        <v>-0.17575710881696616</v>
      </c>
    </row>
    <row r="443" spans="1:4" ht="27.75" customHeight="1" x14ac:dyDescent="0.2">
      <c r="A443" s="7" t="s">
        <v>1238</v>
      </c>
      <c r="B443" s="210" t="s">
        <v>768</v>
      </c>
      <c r="C443" s="211">
        <v>1.0232380263342649E-2</v>
      </c>
      <c r="D443" s="211">
        <v>7.0856368548000033</v>
      </c>
    </row>
    <row r="444" spans="1:4" ht="27.75" customHeight="1" x14ac:dyDescent="0.2">
      <c r="A444" s="7" t="s">
        <v>1239</v>
      </c>
      <c r="B444" s="210" t="s">
        <v>768</v>
      </c>
      <c r="C444" s="211">
        <v>1.5871230410252732</v>
      </c>
      <c r="D444" s="211">
        <v>26.741341839728868</v>
      </c>
    </row>
    <row r="445" spans="1:4" ht="27.75" customHeight="1" x14ac:dyDescent="0.2">
      <c r="A445" s="7" t="s">
        <v>1240</v>
      </c>
      <c r="B445" s="210" t="s">
        <v>768</v>
      </c>
      <c r="C445" s="211">
        <v>0.28622735240099156</v>
      </c>
      <c r="D445" s="211">
        <v>18.269572178754611</v>
      </c>
    </row>
    <row r="446" spans="1:4" ht="27.75" customHeight="1" x14ac:dyDescent="0.2">
      <c r="A446" s="7" t="s">
        <v>1241</v>
      </c>
      <c r="B446" s="210" t="s">
        <v>768</v>
      </c>
      <c r="C446" s="211">
        <v>0.61630837103967484</v>
      </c>
      <c r="D446" s="211">
        <v>4.9058360406556023</v>
      </c>
    </row>
    <row r="447" spans="1:4" ht="27.75" customHeight="1" x14ac:dyDescent="0.2">
      <c r="A447" s="7" t="s">
        <v>1242</v>
      </c>
      <c r="B447" s="210" t="s">
        <v>768</v>
      </c>
      <c r="C447" s="211">
        <v>0.16551408991135455</v>
      </c>
      <c r="D447" s="211">
        <v>10.155842941143314</v>
      </c>
    </row>
    <row r="448" spans="1:4" ht="27.75" customHeight="1" x14ac:dyDescent="0.2">
      <c r="A448" s="7" t="s">
        <v>1243</v>
      </c>
      <c r="B448" s="210" t="s">
        <v>768</v>
      </c>
      <c r="C448" s="211">
        <v>-4.447234323544659E-2</v>
      </c>
      <c r="D448" s="211">
        <v>17.569801337029187</v>
      </c>
    </row>
    <row r="449" spans="1:4" ht="27.75" customHeight="1" x14ac:dyDescent="0.2">
      <c r="A449" s="7" t="s">
        <v>1244</v>
      </c>
      <c r="B449" s="210" t="s">
        <v>768</v>
      </c>
      <c r="C449" s="211">
        <v>0.86822244835195006</v>
      </c>
      <c r="D449" s="211">
        <v>7.0864991269564941</v>
      </c>
    </row>
    <row r="450" spans="1:4" ht="27.75" customHeight="1" x14ac:dyDescent="0.2">
      <c r="A450" s="7" t="s">
        <v>1245</v>
      </c>
      <c r="B450" s="210" t="s">
        <v>768</v>
      </c>
      <c r="C450" s="211">
        <v>0.11165305075400557</v>
      </c>
      <c r="D450" s="211">
        <v>3.1887461336255454</v>
      </c>
    </row>
    <row r="451" spans="1:4" ht="27.75" customHeight="1" x14ac:dyDescent="0.2">
      <c r="A451" s="7" t="s">
        <v>1246</v>
      </c>
      <c r="B451" s="210" t="s">
        <v>768</v>
      </c>
      <c r="C451" s="211">
        <v>1.4441456790041214</v>
      </c>
      <c r="D451" s="211">
        <v>10.270250788417256</v>
      </c>
    </row>
    <row r="452" spans="1:4" ht="27.75" customHeight="1" x14ac:dyDescent="0.2">
      <c r="A452" s="7" t="s">
        <v>1247</v>
      </c>
      <c r="B452" s="210" t="s">
        <v>768</v>
      </c>
      <c r="C452" s="211">
        <v>0.50964212131245568</v>
      </c>
      <c r="D452" s="211">
        <v>3.0412477643556168</v>
      </c>
    </row>
    <row r="453" spans="1:4" ht="27.75" customHeight="1" x14ac:dyDescent="0.2">
      <c r="A453" s="7" t="s">
        <v>1248</v>
      </c>
      <c r="B453" s="210" t="s">
        <v>768</v>
      </c>
      <c r="C453" s="211">
        <v>9.6882443948492492E-2</v>
      </c>
      <c r="D453" s="211">
        <v>7.2543015361059018</v>
      </c>
    </row>
    <row r="454" spans="1:4" ht="27.75" customHeight="1" x14ac:dyDescent="0.2">
      <c r="A454" s="7" t="s">
        <v>1249</v>
      </c>
      <c r="B454" s="210" t="s">
        <v>768</v>
      </c>
      <c r="C454" s="211">
        <v>0.528336092223192</v>
      </c>
      <c r="D454" s="211">
        <v>4.2322951304764587</v>
      </c>
    </row>
    <row r="455" spans="1:4" ht="27.75" customHeight="1" x14ac:dyDescent="0.2">
      <c r="A455" s="7" t="s">
        <v>1250</v>
      </c>
      <c r="B455" s="210" t="s">
        <v>768</v>
      </c>
      <c r="C455" s="211">
        <v>3.0776786907831206</v>
      </c>
      <c r="D455" s="211">
        <v>25.133659936584952</v>
      </c>
    </row>
    <row r="456" spans="1:4" ht="27.75" customHeight="1" x14ac:dyDescent="0.2">
      <c r="A456" s="7" t="s">
        <v>1251</v>
      </c>
      <c r="B456" s="210" t="s">
        <v>768</v>
      </c>
      <c r="C456" s="211">
        <v>0.10809199187057336</v>
      </c>
      <c r="D456" s="211">
        <v>0.82717432616641484</v>
      </c>
    </row>
    <row r="457" spans="1:4" ht="27.75" customHeight="1" x14ac:dyDescent="0.2">
      <c r="A457" s="7" t="s">
        <v>1252</v>
      </c>
      <c r="B457" s="210" t="s">
        <v>768</v>
      </c>
      <c r="C457" s="211">
        <v>0.37308905123647906</v>
      </c>
      <c r="D457" s="211">
        <v>3.286235704718409</v>
      </c>
    </row>
    <row r="458" spans="1:4" ht="27.75" customHeight="1" x14ac:dyDescent="0.2">
      <c r="A458" s="7" t="s">
        <v>1253</v>
      </c>
      <c r="B458" s="210" t="s">
        <v>768</v>
      </c>
      <c r="C458" s="211">
        <v>0.26287950168534135</v>
      </c>
      <c r="D458" s="211">
        <v>5.0403949514164088</v>
      </c>
    </row>
    <row r="459" spans="1:4" ht="27.75" customHeight="1" x14ac:dyDescent="0.2">
      <c r="A459" s="7" t="s">
        <v>1254</v>
      </c>
      <c r="B459" s="210" t="s">
        <v>768</v>
      </c>
      <c r="C459" s="211">
        <v>1.0938917573742511E-2</v>
      </c>
      <c r="D459" s="211">
        <v>3.8571344590090608</v>
      </c>
    </row>
    <row r="460" spans="1:4" ht="27.75" customHeight="1" x14ac:dyDescent="0.2">
      <c r="A460" s="7" t="s">
        <v>1255</v>
      </c>
      <c r="B460" s="210" t="s">
        <v>768</v>
      </c>
      <c r="C460" s="211">
        <v>3.9654944413550095</v>
      </c>
      <c r="D460" s="211">
        <v>14.761350469804102</v>
      </c>
    </row>
    <row r="461" spans="1:4" ht="27.75" customHeight="1" x14ac:dyDescent="0.2">
      <c r="A461" s="7" t="s">
        <v>1256</v>
      </c>
      <c r="B461" s="210" t="s">
        <v>768</v>
      </c>
      <c r="C461" s="211">
        <v>2.739171672024431</v>
      </c>
      <c r="D461" s="211">
        <v>8.7834940279818792</v>
      </c>
    </row>
    <row r="462" spans="1:4" ht="27.75" customHeight="1" x14ac:dyDescent="0.2">
      <c r="A462" s="7" t="s">
        <v>1257</v>
      </c>
      <c r="B462" s="210" t="s">
        <v>768</v>
      </c>
      <c r="C462" s="211">
        <v>2.2054924993270588</v>
      </c>
      <c r="D462" s="211">
        <v>20.474886412771291</v>
      </c>
    </row>
    <row r="463" spans="1:4" ht="27.75" customHeight="1" x14ac:dyDescent="0.2">
      <c r="A463" s="7" t="s">
        <v>1258</v>
      </c>
      <c r="B463" s="210" t="s">
        <v>768</v>
      </c>
      <c r="C463" s="211">
        <v>2.1655433310444269E-2</v>
      </c>
      <c r="D463" s="211">
        <v>5.2251517101794747</v>
      </c>
    </row>
    <row r="464" spans="1:4" ht="27.75" customHeight="1" x14ac:dyDescent="0.2">
      <c r="A464" s="7" t="s">
        <v>1259</v>
      </c>
      <c r="B464" s="210" t="s">
        <v>768</v>
      </c>
      <c r="C464" s="211">
        <v>9.358473831269648E-2</v>
      </c>
      <c r="D464" s="211">
        <v>4.5572185123440914</v>
      </c>
    </row>
    <row r="465" spans="1:4" ht="27.75" customHeight="1" x14ac:dyDescent="0.2">
      <c r="A465" s="7" t="s">
        <v>1260</v>
      </c>
      <c r="B465" s="210" t="s">
        <v>768</v>
      </c>
      <c r="C465" s="211">
        <v>1.113417004712256</v>
      </c>
      <c r="D465" s="211">
        <v>3.2317154959885221</v>
      </c>
    </row>
    <row r="466" spans="1:4" ht="27.75" customHeight="1" x14ac:dyDescent="0.2">
      <c r="A466" s="7" t="s">
        <v>1261</v>
      </c>
      <c r="B466" s="210" t="s">
        <v>768</v>
      </c>
      <c r="C466" s="211" t="s">
        <v>768</v>
      </c>
      <c r="D466" s="211">
        <v>2.6758385196532442</v>
      </c>
    </row>
    <row r="467" spans="1:4" ht="27.75" customHeight="1" x14ac:dyDescent="0.2">
      <c r="A467" s="7" t="s">
        <v>1262</v>
      </c>
      <c r="B467" s="210" t="s">
        <v>768</v>
      </c>
      <c r="C467" s="211">
        <v>3.7704544581481834</v>
      </c>
      <c r="D467" s="211">
        <v>14.138071471353104</v>
      </c>
    </row>
    <row r="468" spans="1:4" ht="27.75" customHeight="1" x14ac:dyDescent="0.2">
      <c r="A468" s="7" t="s">
        <v>1263</v>
      </c>
      <c r="B468" s="210" t="s">
        <v>768</v>
      </c>
      <c r="C468" s="211">
        <v>4.0348555030624649</v>
      </c>
      <c r="D468" s="211">
        <v>19.623052311481054</v>
      </c>
    </row>
    <row r="469" spans="1:4" ht="27.75" customHeight="1" x14ac:dyDescent="0.2">
      <c r="A469" s="7" t="s">
        <v>1264</v>
      </c>
      <c r="B469" s="210" t="s">
        <v>768</v>
      </c>
      <c r="C469" s="211">
        <v>0.22320667445391937</v>
      </c>
      <c r="D469" s="211">
        <v>1.2876276874504986</v>
      </c>
    </row>
    <row r="470" spans="1:4" ht="27.75" customHeight="1" x14ac:dyDescent="0.2">
      <c r="A470" s="7" t="s">
        <v>1265</v>
      </c>
      <c r="B470" s="210" t="s">
        <v>768</v>
      </c>
      <c r="C470" s="211">
        <v>0.135143057158392</v>
      </c>
      <c r="D470" s="211">
        <v>1.7869115257573724</v>
      </c>
    </row>
    <row r="471" spans="1:4" ht="27.75" customHeight="1" x14ac:dyDescent="0.2">
      <c r="A471" s="7" t="s">
        <v>1266</v>
      </c>
      <c r="B471" s="210" t="s">
        <v>768</v>
      </c>
      <c r="C471" s="211">
        <v>0.14155739297001813</v>
      </c>
      <c r="D471" s="211">
        <v>25.294146097394055</v>
      </c>
    </row>
    <row r="472" spans="1:4" ht="27.75" customHeight="1" x14ac:dyDescent="0.2">
      <c r="A472" s="7" t="s">
        <v>1267</v>
      </c>
      <c r="B472" s="210" t="s">
        <v>768</v>
      </c>
      <c r="C472" s="211">
        <v>6.7908977504805068E-2</v>
      </c>
      <c r="D472" s="211">
        <v>24.596833515713623</v>
      </c>
    </row>
    <row r="473" spans="1:4" ht="27.75" customHeight="1" x14ac:dyDescent="0.2">
      <c r="A473" s="7" t="s">
        <v>1268</v>
      </c>
      <c r="B473" s="210" t="s">
        <v>768</v>
      </c>
      <c r="C473" s="211">
        <v>0.41240087593475439</v>
      </c>
      <c r="D473" s="211">
        <v>12.781894986736431</v>
      </c>
    </row>
    <row r="474" spans="1:4" ht="27.75" customHeight="1" x14ac:dyDescent="0.2">
      <c r="A474" s="7" t="s">
        <v>1269</v>
      </c>
      <c r="B474" s="210" t="s">
        <v>768</v>
      </c>
      <c r="C474" s="211">
        <v>0.30779331976269414</v>
      </c>
      <c r="D474" s="211">
        <v>7.6029195532762825</v>
      </c>
    </row>
    <row r="475" spans="1:4" ht="27.75" customHeight="1" x14ac:dyDescent="0.2">
      <c r="A475" s="7" t="s">
        <v>1270</v>
      </c>
      <c r="B475" s="210" t="s">
        <v>768</v>
      </c>
      <c r="C475" s="211">
        <v>0.20644661342550952</v>
      </c>
      <c r="D475" s="211">
        <v>1.3318707201366209</v>
      </c>
    </row>
    <row r="476" spans="1:4" ht="27.75" customHeight="1" x14ac:dyDescent="0.2">
      <c r="A476" s="7" t="s">
        <v>1271</v>
      </c>
      <c r="B476" s="210" t="s">
        <v>768</v>
      </c>
      <c r="C476" s="211">
        <v>0.19974679388910571</v>
      </c>
      <c r="D476" s="211">
        <v>1.3339519767689374</v>
      </c>
    </row>
    <row r="477" spans="1:4" ht="27.75" customHeight="1" x14ac:dyDescent="0.2">
      <c r="A477" s="7" t="s">
        <v>1272</v>
      </c>
      <c r="B477" s="210" t="s">
        <v>768</v>
      </c>
      <c r="C477" s="211">
        <v>2.840431560272664</v>
      </c>
      <c r="D477" s="211">
        <v>6.7537619348220206</v>
      </c>
    </row>
    <row r="478" spans="1:4" ht="27.75" customHeight="1" x14ac:dyDescent="0.2">
      <c r="A478" s="7" t="s">
        <v>1273</v>
      </c>
      <c r="B478" s="210" t="s">
        <v>768</v>
      </c>
      <c r="C478" s="211">
        <v>1.6777536877176944</v>
      </c>
      <c r="D478" s="211">
        <v>9.4919653841444944</v>
      </c>
    </row>
    <row r="479" spans="1:4" ht="27.75" customHeight="1" x14ac:dyDescent="0.2">
      <c r="A479" s="7" t="s">
        <v>1274</v>
      </c>
      <c r="B479" s="210" t="s">
        <v>768</v>
      </c>
      <c r="C479" s="211">
        <v>0.2428768788283675</v>
      </c>
      <c r="D479" s="211">
        <v>5.6657271550298196</v>
      </c>
    </row>
    <row r="480" spans="1:4" ht="27.75" customHeight="1" x14ac:dyDescent="0.2">
      <c r="A480" s="7" t="s">
        <v>1275</v>
      </c>
      <c r="B480" s="210" t="s">
        <v>768</v>
      </c>
      <c r="C480" s="211">
        <v>0.77786243763615148</v>
      </c>
      <c r="D480" s="211">
        <v>18.742372733915555</v>
      </c>
    </row>
    <row r="481" spans="1:4" ht="27.75" customHeight="1" x14ac:dyDescent="0.2">
      <c r="A481" s="7" t="s">
        <v>1276</v>
      </c>
      <c r="B481" s="210" t="s">
        <v>768</v>
      </c>
      <c r="C481" s="211">
        <v>1.0038117548279142</v>
      </c>
      <c r="D481" s="211">
        <v>6.0049681331626532</v>
      </c>
    </row>
    <row r="482" spans="1:4" ht="27.75" customHeight="1" x14ac:dyDescent="0.2">
      <c r="A482" s="7" t="s">
        <v>1277</v>
      </c>
      <c r="B482" s="210" t="s">
        <v>768</v>
      </c>
      <c r="C482" s="211">
        <v>0.54880341996131854</v>
      </c>
      <c r="D482" s="211">
        <v>2.2032694669080803</v>
      </c>
    </row>
    <row r="483" spans="1:4" ht="27.75" customHeight="1" x14ac:dyDescent="0.2">
      <c r="A483" s="7" t="s">
        <v>1278</v>
      </c>
      <c r="B483" s="210" t="s">
        <v>768</v>
      </c>
      <c r="C483" s="211">
        <v>0.9033600245242982</v>
      </c>
      <c r="D483" s="211">
        <v>1.2275401105210646</v>
      </c>
    </row>
    <row r="484" spans="1:4" ht="27.75" customHeight="1" x14ac:dyDescent="0.2">
      <c r="A484" s="7" t="s">
        <v>1279</v>
      </c>
      <c r="B484" s="210" t="s">
        <v>768</v>
      </c>
      <c r="C484" s="211">
        <v>1.8853446403923177</v>
      </c>
      <c r="D484" s="211">
        <v>16.890310920786099</v>
      </c>
    </row>
    <row r="485" spans="1:4" ht="27.75" customHeight="1" x14ac:dyDescent="0.2">
      <c r="A485" s="7" t="s">
        <v>1280</v>
      </c>
      <c r="B485" s="210" t="s">
        <v>768</v>
      </c>
      <c r="C485" s="211">
        <v>5.0210157639905679</v>
      </c>
      <c r="D485" s="211">
        <v>0.22876234872228146</v>
      </c>
    </row>
    <row r="486" spans="1:4" ht="27.75" customHeight="1" x14ac:dyDescent="0.2">
      <c r="A486" s="7" t="s">
        <v>1281</v>
      </c>
      <c r="B486" s="210" t="s">
        <v>768</v>
      </c>
      <c r="C486" s="211">
        <v>0.27459053440961684</v>
      </c>
      <c r="D486" s="211">
        <v>3.414114165866323</v>
      </c>
    </row>
    <row r="487" spans="1:4" ht="27.75" customHeight="1" x14ac:dyDescent="0.2">
      <c r="A487" s="7" t="s">
        <v>1282</v>
      </c>
      <c r="B487" s="210" t="s">
        <v>768</v>
      </c>
      <c r="C487" s="211">
        <v>5.3112983346728457</v>
      </c>
      <c r="D487" s="211">
        <v>4.3801875125338894</v>
      </c>
    </row>
    <row r="488" spans="1:4" ht="27.75" customHeight="1" x14ac:dyDescent="0.2">
      <c r="A488" s="7" t="s">
        <v>1283</v>
      </c>
      <c r="B488" s="210" t="s">
        <v>768</v>
      </c>
      <c r="C488" s="211">
        <v>0.25172119958168987</v>
      </c>
      <c r="D488" s="211">
        <v>5.2782608410001099</v>
      </c>
    </row>
    <row r="489" spans="1:4" ht="27.75" customHeight="1" x14ac:dyDescent="0.2">
      <c r="A489" s="7" t="s">
        <v>1284</v>
      </c>
      <c r="B489" s="210" t="s">
        <v>768</v>
      </c>
      <c r="C489" s="211">
        <v>7.8961531236913421E-2</v>
      </c>
      <c r="D489" s="211">
        <v>0.96905339727810202</v>
      </c>
    </row>
    <row r="490" spans="1:4" ht="27.75" customHeight="1" x14ac:dyDescent="0.2">
      <c r="A490" s="7" t="s">
        <v>1285</v>
      </c>
      <c r="B490" s="210" t="s">
        <v>768</v>
      </c>
      <c r="C490" s="211">
        <v>5.960644859948977E-2</v>
      </c>
      <c r="D490" s="211">
        <v>2.4224509830069119</v>
      </c>
    </row>
    <row r="491" spans="1:4" ht="27.75" customHeight="1" x14ac:dyDescent="0.2">
      <c r="A491" s="7" t="s">
        <v>1286</v>
      </c>
      <c r="B491" s="210" t="s">
        <v>768</v>
      </c>
      <c r="C491" s="211">
        <v>0.3870049428248023</v>
      </c>
      <c r="D491" s="211">
        <v>2.8829696823040329</v>
      </c>
    </row>
    <row r="492" spans="1:4" ht="27.75" customHeight="1" x14ac:dyDescent="0.2">
      <c r="A492" s="7" t="s">
        <v>1287</v>
      </c>
      <c r="B492" s="210" t="s">
        <v>768</v>
      </c>
      <c r="C492" s="211">
        <v>0.32012569624975801</v>
      </c>
      <c r="D492" s="211">
        <v>2.48648441768484</v>
      </c>
    </row>
    <row r="493" spans="1:4" ht="27.75" customHeight="1" x14ac:dyDescent="0.2">
      <c r="A493" s="7" t="s">
        <v>1288</v>
      </c>
      <c r="B493" s="210" t="s">
        <v>768</v>
      </c>
      <c r="C493" s="211">
        <v>0.55330863757706028</v>
      </c>
      <c r="D493" s="211">
        <v>3.366602364881973</v>
      </c>
    </row>
    <row r="494" spans="1:4" ht="27.75" customHeight="1" x14ac:dyDescent="0.2">
      <c r="A494" s="7" t="s">
        <v>1289</v>
      </c>
      <c r="B494" s="210" t="s">
        <v>768</v>
      </c>
      <c r="C494" s="211">
        <v>0.46445143889661006</v>
      </c>
      <c r="D494" s="211">
        <v>4.8298182804030141</v>
      </c>
    </row>
    <row r="495" spans="1:4" ht="27.75" customHeight="1" x14ac:dyDescent="0.2">
      <c r="A495" s="7" t="s">
        <v>1290</v>
      </c>
      <c r="B495" s="210" t="s">
        <v>768</v>
      </c>
      <c r="C495" s="211">
        <v>0.16053393856013487</v>
      </c>
      <c r="D495" s="211">
        <v>10.266547831482809</v>
      </c>
    </row>
    <row r="496" spans="1:4" ht="27.75" customHeight="1" x14ac:dyDescent="0.2">
      <c r="A496" s="7" t="s">
        <v>1291</v>
      </c>
      <c r="B496" s="210" t="s">
        <v>768</v>
      </c>
      <c r="C496" s="211">
        <v>0.59460914489654548</v>
      </c>
      <c r="D496" s="211">
        <v>8.1444427207912415</v>
      </c>
    </row>
    <row r="497" spans="1:4" ht="27.75" customHeight="1" x14ac:dyDescent="0.2">
      <c r="A497" s="7" t="s">
        <v>1292</v>
      </c>
      <c r="B497" s="210" t="s">
        <v>768</v>
      </c>
      <c r="C497" s="211">
        <v>0.59460914489654548</v>
      </c>
      <c r="D497" s="211">
        <v>8.1444427207912415</v>
      </c>
    </row>
    <row r="498" spans="1:4" ht="27.75" customHeight="1" x14ac:dyDescent="0.2">
      <c r="A498" s="7" t="s">
        <v>1293</v>
      </c>
      <c r="B498" s="210" t="s">
        <v>768</v>
      </c>
      <c r="C498" s="211">
        <v>6.7059915130839642E-2</v>
      </c>
      <c r="D498" s="211">
        <v>17.811937817700482</v>
      </c>
    </row>
    <row r="499" spans="1:4" ht="27.75" customHeight="1" x14ac:dyDescent="0.2">
      <c r="A499" s="7" t="s">
        <v>1294</v>
      </c>
      <c r="B499" s="210" t="s">
        <v>768</v>
      </c>
      <c r="C499" s="211">
        <v>2.9188612637286521E-2</v>
      </c>
      <c r="D499" s="211">
        <v>1.1764741652149115</v>
      </c>
    </row>
    <row r="500" spans="1:4" ht="27.75" customHeight="1" x14ac:dyDescent="0.2">
      <c r="A500" s="7" t="s">
        <v>1295</v>
      </c>
      <c r="B500" s="210" t="s">
        <v>768</v>
      </c>
      <c r="C500" s="211">
        <v>0.43540790570927201</v>
      </c>
      <c r="D500" s="211">
        <v>10.314950378989456</v>
      </c>
    </row>
    <row r="501" spans="1:4" ht="27.75" customHeight="1" x14ac:dyDescent="0.2">
      <c r="A501" s="7" t="s">
        <v>1296</v>
      </c>
      <c r="B501" s="210" t="s">
        <v>768</v>
      </c>
      <c r="C501" s="211">
        <v>0.54802474600465534</v>
      </c>
      <c r="D501" s="211">
        <v>7.370602049155611</v>
      </c>
    </row>
    <row r="502" spans="1:4" ht="27.75" customHeight="1" x14ac:dyDescent="0.2">
      <c r="A502" s="7" t="s">
        <v>1297</v>
      </c>
      <c r="B502" s="210" t="s">
        <v>768</v>
      </c>
      <c r="C502" s="211">
        <v>2.6964187484823552</v>
      </c>
      <c r="D502" s="211">
        <v>3.6629513154193467</v>
      </c>
    </row>
    <row r="503" spans="1:4" ht="27.75" customHeight="1" x14ac:dyDescent="0.2">
      <c r="A503" s="7" t="s">
        <v>1298</v>
      </c>
      <c r="B503" s="210" t="s">
        <v>768</v>
      </c>
      <c r="C503" s="211">
        <v>0.87695914992285851</v>
      </c>
      <c r="D503" s="211">
        <v>5.3701887828738659</v>
      </c>
    </row>
    <row r="504" spans="1:4" ht="27.75" customHeight="1" x14ac:dyDescent="0.2">
      <c r="A504" s="7" t="s">
        <v>1299</v>
      </c>
      <c r="B504" s="210" t="s">
        <v>768</v>
      </c>
      <c r="C504" s="211">
        <v>0.82602283992741177</v>
      </c>
      <c r="D504" s="211">
        <v>7.855646034634872</v>
      </c>
    </row>
    <row r="505" spans="1:4" ht="27.75" customHeight="1" x14ac:dyDescent="0.2">
      <c r="A505" s="7" t="s">
        <v>1300</v>
      </c>
      <c r="B505" s="210" t="s">
        <v>768</v>
      </c>
      <c r="C505" s="211">
        <v>0.26433234651869636</v>
      </c>
      <c r="D505" s="211">
        <v>7.2453195090381621</v>
      </c>
    </row>
    <row r="506" spans="1:4" ht="27.75" customHeight="1" x14ac:dyDescent="0.2">
      <c r="A506" s="7" t="s">
        <v>1301</v>
      </c>
      <c r="B506" s="210" t="s">
        <v>768</v>
      </c>
      <c r="C506" s="211">
        <v>0.56701488885488471</v>
      </c>
      <c r="D506" s="211">
        <v>3.6374152751402318</v>
      </c>
    </row>
    <row r="507" spans="1:4" ht="27.75" customHeight="1" x14ac:dyDescent="0.2">
      <c r="A507" s="7" t="s">
        <v>1302</v>
      </c>
      <c r="B507" s="210" t="s">
        <v>768</v>
      </c>
      <c r="C507" s="211">
        <v>4.0607465277741106</v>
      </c>
      <c r="D507" s="211">
        <v>0.4284076623744818</v>
      </c>
    </row>
    <row r="508" spans="1:4" ht="27.75" customHeight="1" x14ac:dyDescent="0.2">
      <c r="A508" s="7" t="s">
        <v>1303</v>
      </c>
      <c r="B508" s="210" t="s">
        <v>768</v>
      </c>
      <c r="C508" s="211">
        <v>5.2006159931977578</v>
      </c>
      <c r="D508" s="211">
        <v>28.00878814211228</v>
      </c>
    </row>
    <row r="509" spans="1:4" ht="27.75" customHeight="1" x14ac:dyDescent="0.2">
      <c r="A509" s="7" t="s">
        <v>1304</v>
      </c>
      <c r="B509" s="210" t="s">
        <v>768</v>
      </c>
      <c r="C509" s="211">
        <v>1.8646058672613042</v>
      </c>
      <c r="D509" s="211">
        <v>3.0323607799383661</v>
      </c>
    </row>
    <row r="510" spans="1:4" ht="27.75" customHeight="1" x14ac:dyDescent="0.2">
      <c r="A510" s="7" t="s">
        <v>1305</v>
      </c>
      <c r="B510" s="210" t="s">
        <v>768</v>
      </c>
      <c r="C510" s="211">
        <v>0.27966142756079343</v>
      </c>
      <c r="D510" s="211">
        <v>5.6507565761269865</v>
      </c>
    </row>
    <row r="511" spans="1:4" ht="27.75" customHeight="1" x14ac:dyDescent="0.2">
      <c r="A511" s="7" t="s">
        <v>1306</v>
      </c>
      <c r="B511" s="210" t="s">
        <v>768</v>
      </c>
      <c r="C511" s="211">
        <v>0.1963941580121441</v>
      </c>
      <c r="D511" s="211">
        <v>6.5455766348164595</v>
      </c>
    </row>
    <row r="512" spans="1:4" ht="27.75" customHeight="1" x14ac:dyDescent="0.2">
      <c r="A512" s="7" t="s">
        <v>1307</v>
      </c>
      <c r="B512" s="210" t="s">
        <v>768</v>
      </c>
      <c r="C512" s="211">
        <v>2.5467513869520331</v>
      </c>
      <c r="D512" s="211">
        <v>22.381292537088516</v>
      </c>
    </row>
    <row r="513" spans="1:4" ht="27.75" customHeight="1" x14ac:dyDescent="0.2">
      <c r="A513" s="7" t="s">
        <v>1308</v>
      </c>
      <c r="B513" s="210" t="s">
        <v>768</v>
      </c>
      <c r="C513" s="211">
        <v>5.3829676196952834E-4</v>
      </c>
      <c r="D513" s="211">
        <v>2.1585941918485765</v>
      </c>
    </row>
    <row r="514" spans="1:4" ht="27.75" customHeight="1" x14ac:dyDescent="0.2">
      <c r="A514" s="7" t="s">
        <v>1309</v>
      </c>
      <c r="B514" s="210" t="s">
        <v>768</v>
      </c>
      <c r="C514" s="211">
        <v>9.9042777658073011E-2</v>
      </c>
      <c r="D514" s="211">
        <v>1.112507106760551</v>
      </c>
    </row>
    <row r="515" spans="1:4" ht="27.75" customHeight="1" x14ac:dyDescent="0.2">
      <c r="A515" s="7" t="s">
        <v>1310</v>
      </c>
      <c r="B515" s="210" t="s">
        <v>768</v>
      </c>
      <c r="C515" s="211">
        <v>0.31596449397328225</v>
      </c>
      <c r="D515" s="211">
        <v>26.695521697191591</v>
      </c>
    </row>
    <row r="516" spans="1:4" ht="27.75" customHeight="1" x14ac:dyDescent="0.2">
      <c r="A516" s="7" t="s">
        <v>1311</v>
      </c>
      <c r="B516" s="210" t="s">
        <v>768</v>
      </c>
      <c r="C516" s="211">
        <v>0.62412631992805523</v>
      </c>
      <c r="D516" s="211">
        <v>6.9274438780314194</v>
      </c>
    </row>
    <row r="517" spans="1:4" ht="27.75" customHeight="1" x14ac:dyDescent="0.2">
      <c r="A517" s="7" t="s">
        <v>1312</v>
      </c>
      <c r="B517" s="210" t="s">
        <v>768</v>
      </c>
      <c r="C517" s="211">
        <v>8.2527334783040071E-2</v>
      </c>
      <c r="D517" s="211">
        <v>4.3147361088443743</v>
      </c>
    </row>
    <row r="518" spans="1:4" ht="27.75" customHeight="1" x14ac:dyDescent="0.2">
      <c r="A518" s="7" t="s">
        <v>1313</v>
      </c>
      <c r="B518" s="210" t="s">
        <v>768</v>
      </c>
      <c r="C518" s="211">
        <v>0.15412881831897876</v>
      </c>
      <c r="D518" s="211">
        <v>5.4433806922570849</v>
      </c>
    </row>
    <row r="519" spans="1:4" ht="27.75" customHeight="1" x14ac:dyDescent="0.2">
      <c r="A519" s="7" t="s">
        <v>1314</v>
      </c>
      <c r="B519" s="210" t="s">
        <v>768</v>
      </c>
      <c r="C519" s="211">
        <v>3.7836791485955237</v>
      </c>
      <c r="D519" s="211">
        <v>4.9074759316319412</v>
      </c>
    </row>
    <row r="520" spans="1:4" ht="27.75" customHeight="1" x14ac:dyDescent="0.2">
      <c r="A520" s="7" t="s">
        <v>1315</v>
      </c>
      <c r="B520" s="210" t="s">
        <v>768</v>
      </c>
      <c r="C520" s="211">
        <v>8.5962923725321105E-2</v>
      </c>
      <c r="D520" s="211">
        <v>17.778378311528741</v>
      </c>
    </row>
    <row r="521" spans="1:4" ht="27.75" customHeight="1" x14ac:dyDescent="0.2">
      <c r="A521" s="7" t="s">
        <v>1316</v>
      </c>
      <c r="B521" s="210" t="s">
        <v>768</v>
      </c>
      <c r="C521" s="211">
        <v>3.3940440958975325E-2</v>
      </c>
      <c r="D521" s="211">
        <v>19.029166568974745</v>
      </c>
    </row>
    <row r="522" spans="1:4" ht="27.75" customHeight="1" x14ac:dyDescent="0.2">
      <c r="A522" s="7" t="s">
        <v>1317</v>
      </c>
      <c r="B522" s="210" t="s">
        <v>768</v>
      </c>
      <c r="C522" s="211">
        <v>3.8803826904688776</v>
      </c>
      <c r="D522" s="211">
        <v>20.005395164183895</v>
      </c>
    </row>
    <row r="523" spans="1:4" ht="27.75" customHeight="1" x14ac:dyDescent="0.2">
      <c r="A523" s="7" t="s">
        <v>1318</v>
      </c>
      <c r="B523" s="210" t="s">
        <v>768</v>
      </c>
      <c r="C523" s="211">
        <v>2.168209440999413</v>
      </c>
      <c r="D523" s="211">
        <v>19.803941043432751</v>
      </c>
    </row>
    <row r="524" spans="1:4" ht="27.75" customHeight="1" x14ac:dyDescent="0.2">
      <c r="A524" s="7" t="s">
        <v>1319</v>
      </c>
      <c r="B524" s="210" t="s">
        <v>768</v>
      </c>
      <c r="C524" s="211">
        <v>0.93851605618460787</v>
      </c>
      <c r="D524" s="211">
        <v>7.6061593181828782</v>
      </c>
    </row>
    <row r="525" spans="1:4" ht="27.75" customHeight="1" x14ac:dyDescent="0.2">
      <c r="A525" s="7" t="s">
        <v>1320</v>
      </c>
      <c r="B525" s="210" t="s">
        <v>768</v>
      </c>
      <c r="C525" s="211">
        <v>0.69517246943050559</v>
      </c>
      <c r="D525" s="211">
        <v>11.320520672477258</v>
      </c>
    </row>
    <row r="526" spans="1:4" ht="27.75" customHeight="1" x14ac:dyDescent="0.2">
      <c r="A526" s="7" t="s">
        <v>1321</v>
      </c>
      <c r="B526" s="210" t="s">
        <v>768</v>
      </c>
      <c r="C526" s="211">
        <v>0.58069678072130104</v>
      </c>
      <c r="D526" s="211">
        <v>14.865935334534722</v>
      </c>
    </row>
    <row r="527" spans="1:4" ht="27.75" customHeight="1" x14ac:dyDescent="0.2">
      <c r="A527" s="7" t="s">
        <v>1322</v>
      </c>
      <c r="B527" s="210" t="s">
        <v>768</v>
      </c>
      <c r="C527" s="211">
        <v>4.471013839861345</v>
      </c>
      <c r="D527" s="211">
        <v>9.0129192195239032</v>
      </c>
    </row>
    <row r="528" spans="1:4" ht="27.75" customHeight="1" x14ac:dyDescent="0.2">
      <c r="A528" s="7" t="s">
        <v>1323</v>
      </c>
      <c r="B528" s="210" t="s">
        <v>768</v>
      </c>
      <c r="C528" s="211">
        <v>0.87396148792291917</v>
      </c>
      <c r="D528" s="211">
        <v>4.2634430528277658</v>
      </c>
    </row>
    <row r="529" spans="1:4" ht="27.75" customHeight="1" x14ac:dyDescent="0.2">
      <c r="A529" s="7" t="s">
        <v>1324</v>
      </c>
      <c r="B529" s="210" t="s">
        <v>768</v>
      </c>
      <c r="C529" s="211">
        <v>0.84088319796000244</v>
      </c>
      <c r="D529" s="211">
        <v>13.417582763510103</v>
      </c>
    </row>
    <row r="530" spans="1:4" ht="27.75" customHeight="1" x14ac:dyDescent="0.2">
      <c r="A530" s="7" t="s">
        <v>1325</v>
      </c>
      <c r="B530" s="210" t="s">
        <v>768</v>
      </c>
      <c r="C530" s="211">
        <v>0.84088319796000244</v>
      </c>
      <c r="D530" s="211">
        <v>13.417582763510101</v>
      </c>
    </row>
    <row r="531" spans="1:4" ht="27.75" customHeight="1" x14ac:dyDescent="0.2">
      <c r="A531" s="7" t="s">
        <v>1326</v>
      </c>
      <c r="B531" s="210" t="s">
        <v>768</v>
      </c>
      <c r="C531" s="211">
        <v>0.58255704782430839</v>
      </c>
      <c r="D531" s="211">
        <v>2.642436889167</v>
      </c>
    </row>
    <row r="532" spans="1:4" ht="27.75" customHeight="1" x14ac:dyDescent="0.2">
      <c r="A532" s="7" t="s">
        <v>1327</v>
      </c>
      <c r="B532" s="210" t="s">
        <v>768</v>
      </c>
      <c r="C532" s="211">
        <v>0.14770185058081112</v>
      </c>
      <c r="D532" s="211">
        <v>12.84493988080543</v>
      </c>
    </row>
    <row r="533" spans="1:4" ht="27.75" customHeight="1" x14ac:dyDescent="0.2">
      <c r="A533" s="7" t="s">
        <v>1328</v>
      </c>
      <c r="B533" s="210" t="s">
        <v>768</v>
      </c>
      <c r="C533" s="211">
        <v>7.0952504505273503E-2</v>
      </c>
      <c r="D533" s="211">
        <v>11.618298693244069</v>
      </c>
    </row>
    <row r="534" spans="1:4" ht="27.75" customHeight="1" x14ac:dyDescent="0.2">
      <c r="A534" s="7" t="s">
        <v>1329</v>
      </c>
      <c r="B534" s="210" t="s">
        <v>768</v>
      </c>
      <c r="C534" s="211">
        <v>2.5010948491447396</v>
      </c>
      <c r="D534" s="211">
        <v>2.6810944532228334</v>
      </c>
    </row>
    <row r="535" spans="1:4" ht="27.75" customHeight="1" x14ac:dyDescent="0.2">
      <c r="A535" s="7" t="s">
        <v>1330</v>
      </c>
      <c r="B535" s="210" t="s">
        <v>768</v>
      </c>
      <c r="C535" s="211" t="s">
        <v>768</v>
      </c>
      <c r="D535" s="211">
        <v>3.8061342008408925</v>
      </c>
    </row>
    <row r="536" spans="1:4" ht="27.75" customHeight="1" x14ac:dyDescent="0.2">
      <c r="A536" s="7" t="s">
        <v>1331</v>
      </c>
      <c r="B536" s="210" t="s">
        <v>768</v>
      </c>
      <c r="C536" s="211">
        <v>1.2900560493688362</v>
      </c>
      <c r="D536" s="211">
        <v>6.6540321090314674</v>
      </c>
    </row>
    <row r="537" spans="1:4" ht="27.75" customHeight="1" x14ac:dyDescent="0.2">
      <c r="A537" s="7" t="s">
        <v>1332</v>
      </c>
      <c r="B537" s="210" t="s">
        <v>768</v>
      </c>
      <c r="C537" s="211">
        <v>1.3535798212515651</v>
      </c>
      <c r="D537" s="211">
        <v>2.9586505880923668</v>
      </c>
    </row>
    <row r="538" spans="1:4" ht="27.75" customHeight="1" x14ac:dyDescent="0.2">
      <c r="A538" s="7" t="s">
        <v>1333</v>
      </c>
      <c r="B538" s="210" t="s">
        <v>768</v>
      </c>
      <c r="C538" s="211">
        <v>0.95672156044233148</v>
      </c>
      <c r="D538" s="211">
        <v>7.0602250083686329</v>
      </c>
    </row>
    <row r="539" spans="1:4" ht="27.75" customHeight="1" x14ac:dyDescent="0.2">
      <c r="A539" s="7" t="s">
        <v>1334</v>
      </c>
      <c r="B539" s="210" t="s">
        <v>768</v>
      </c>
      <c r="C539" s="211">
        <v>0.84723855379382795</v>
      </c>
      <c r="D539" s="211">
        <v>15.333529817293481</v>
      </c>
    </row>
    <row r="540" spans="1:4" ht="27.75" customHeight="1" x14ac:dyDescent="0.2">
      <c r="A540" s="7" t="s">
        <v>1335</v>
      </c>
      <c r="B540" s="210" t="s">
        <v>768</v>
      </c>
      <c r="C540" s="211">
        <v>0.91853667042749787</v>
      </c>
      <c r="D540" s="211">
        <v>26.048762065872371</v>
      </c>
    </row>
    <row r="541" spans="1:4" ht="27.75" customHeight="1" x14ac:dyDescent="0.2">
      <c r="A541" s="7" t="s">
        <v>1336</v>
      </c>
      <c r="B541" s="210" t="s">
        <v>768</v>
      </c>
      <c r="C541" s="211">
        <v>0.32093571678114563</v>
      </c>
      <c r="D541" s="211">
        <v>1.7121203740481665</v>
      </c>
    </row>
    <row r="542" spans="1:4" ht="27.75" customHeight="1" x14ac:dyDescent="0.2">
      <c r="A542" s="7" t="s">
        <v>1337</v>
      </c>
      <c r="B542" s="210" t="s">
        <v>768</v>
      </c>
      <c r="C542" s="211">
        <v>0.61255851046965626</v>
      </c>
      <c r="D542" s="211">
        <v>16.443742393685579</v>
      </c>
    </row>
    <row r="543" spans="1:4" ht="27.75" customHeight="1" x14ac:dyDescent="0.2">
      <c r="A543" s="7" t="s">
        <v>1338</v>
      </c>
      <c r="B543" s="210" t="s">
        <v>768</v>
      </c>
      <c r="C543" s="211">
        <v>0.32271701255869123</v>
      </c>
      <c r="D543" s="211">
        <v>5.6171782925960452</v>
      </c>
    </row>
    <row r="544" spans="1:4" ht="27.75" customHeight="1" x14ac:dyDescent="0.2">
      <c r="A544" s="7" t="s">
        <v>1339</v>
      </c>
      <c r="B544" s="210" t="s">
        <v>768</v>
      </c>
      <c r="C544" s="211">
        <v>9.7441957332256912E-2</v>
      </c>
      <c r="D544" s="211">
        <v>4.6513560025108456</v>
      </c>
    </row>
    <row r="545" spans="1:4" ht="27.75" customHeight="1" x14ac:dyDescent="0.2">
      <c r="A545" s="7" t="s">
        <v>1340</v>
      </c>
      <c r="B545" s="210" t="s">
        <v>768</v>
      </c>
      <c r="C545" s="211">
        <v>6.304679116975459E-2</v>
      </c>
      <c r="D545" s="211">
        <v>0.54444725812351935</v>
      </c>
    </row>
    <row r="546" spans="1:4" ht="27.75" customHeight="1" x14ac:dyDescent="0.2">
      <c r="A546" s="7" t="s">
        <v>1341</v>
      </c>
      <c r="B546" s="210" t="s">
        <v>768</v>
      </c>
      <c r="C546" s="211">
        <v>0.14141389227062692</v>
      </c>
      <c r="D546" s="211">
        <v>3.7457378251423585</v>
      </c>
    </row>
    <row r="547" spans="1:4" ht="27.75" customHeight="1" x14ac:dyDescent="0.2">
      <c r="A547" s="7" t="s">
        <v>1342</v>
      </c>
      <c r="B547" s="210" t="s">
        <v>768</v>
      </c>
      <c r="C547" s="211">
        <v>1.4923348375675112</v>
      </c>
      <c r="D547" s="211">
        <v>6.8962759466247734</v>
      </c>
    </row>
    <row r="548" spans="1:4" ht="27.75" customHeight="1" x14ac:dyDescent="0.2">
      <c r="A548" s="7" t="s">
        <v>1343</v>
      </c>
      <c r="B548" s="210" t="s">
        <v>768</v>
      </c>
      <c r="C548" s="211">
        <v>0.9253348433900811</v>
      </c>
      <c r="D548" s="211">
        <v>2.7524128714728873</v>
      </c>
    </row>
    <row r="549" spans="1:4" ht="27.75" customHeight="1" x14ac:dyDescent="0.2">
      <c r="A549" s="7" t="s">
        <v>1344</v>
      </c>
      <c r="B549" s="210" t="s">
        <v>768</v>
      </c>
      <c r="C549" s="211">
        <v>0.93782358901319862</v>
      </c>
      <c r="D549" s="211">
        <v>0.19948783373546269</v>
      </c>
    </row>
    <row r="550" spans="1:4" ht="27.75" customHeight="1" x14ac:dyDescent="0.2">
      <c r="A550" s="7" t="s">
        <v>1345</v>
      </c>
      <c r="B550" s="210" t="s">
        <v>768</v>
      </c>
      <c r="C550" s="211">
        <v>0.64845076557491133</v>
      </c>
      <c r="D550" s="211">
        <v>6.7143881806913193</v>
      </c>
    </row>
    <row r="551" spans="1:4" ht="27.75" customHeight="1" x14ac:dyDescent="0.2">
      <c r="A551" s="7" t="s">
        <v>1346</v>
      </c>
      <c r="B551" s="210" t="s">
        <v>768</v>
      </c>
      <c r="C551" s="211">
        <v>0.21070790609074766</v>
      </c>
      <c r="D551" s="211">
        <v>3.0416705615890081</v>
      </c>
    </row>
    <row r="552" spans="1:4" ht="27.75" customHeight="1" x14ac:dyDescent="0.2">
      <c r="A552" s="7" t="s">
        <v>1347</v>
      </c>
      <c r="B552" s="210" t="s">
        <v>768</v>
      </c>
      <c r="C552" s="211">
        <v>0.10571511099417411</v>
      </c>
      <c r="D552" s="211">
        <v>1.5068883976078291</v>
      </c>
    </row>
    <row r="553" spans="1:4" ht="27.75" customHeight="1" x14ac:dyDescent="0.2">
      <c r="A553" s="7" t="s">
        <v>1348</v>
      </c>
      <c r="B553" s="210" t="s">
        <v>768</v>
      </c>
      <c r="C553" s="211">
        <v>0.83899026178548208</v>
      </c>
      <c r="D553" s="211">
        <v>3.5432673425892034</v>
      </c>
    </row>
    <row r="554" spans="1:4" ht="27.75" customHeight="1" x14ac:dyDescent="0.2">
      <c r="A554" s="7" t="s">
        <v>1349</v>
      </c>
      <c r="B554" s="210" t="s">
        <v>768</v>
      </c>
      <c r="C554" s="211">
        <v>0.44582034721530189</v>
      </c>
      <c r="D554" s="211">
        <v>1.3817680725557688</v>
      </c>
    </row>
    <row r="555" spans="1:4" ht="27.75" customHeight="1" x14ac:dyDescent="0.2">
      <c r="A555" s="7" t="s">
        <v>1350</v>
      </c>
      <c r="B555" s="210" t="s">
        <v>768</v>
      </c>
      <c r="C555" s="211">
        <v>0.60720960111987243</v>
      </c>
      <c r="D555" s="211">
        <v>7.7433941150725643</v>
      </c>
    </row>
    <row r="556" spans="1:4" ht="27.75" customHeight="1" x14ac:dyDescent="0.2">
      <c r="A556" s="7" t="s">
        <v>1351</v>
      </c>
      <c r="B556" s="210" t="s">
        <v>768</v>
      </c>
      <c r="C556" s="211">
        <v>1.145283396834361</v>
      </c>
      <c r="D556" s="211">
        <v>-0.32228771933552769</v>
      </c>
    </row>
    <row r="557" spans="1:4" ht="27.75" customHeight="1" x14ac:dyDescent="0.2">
      <c r="A557" s="7" t="s">
        <v>1352</v>
      </c>
      <c r="B557" s="210" t="s">
        <v>768</v>
      </c>
      <c r="C557" s="211">
        <v>0.86950457516277313</v>
      </c>
      <c r="D557" s="211">
        <v>12.544596043721702</v>
      </c>
    </row>
    <row r="558" spans="1:4" ht="27.75" customHeight="1" x14ac:dyDescent="0.2">
      <c r="A558" s="7" t="s">
        <v>1353</v>
      </c>
      <c r="B558" s="210" t="s">
        <v>768</v>
      </c>
      <c r="C558" s="211">
        <v>0.71285044237524287</v>
      </c>
      <c r="D558" s="211">
        <v>15.05408002679343</v>
      </c>
    </row>
    <row r="559" spans="1:4" ht="27.75" customHeight="1" x14ac:dyDescent="0.2">
      <c r="A559" s="7" t="s">
        <v>1354</v>
      </c>
      <c r="B559" s="210" t="s">
        <v>768</v>
      </c>
      <c r="C559" s="211">
        <v>1.4494521658873986E-2</v>
      </c>
      <c r="D559" s="211">
        <v>6.4839953556532164</v>
      </c>
    </row>
    <row r="560" spans="1:4" ht="27.75" customHeight="1" x14ac:dyDescent="0.2">
      <c r="A560" s="7" t="s">
        <v>1355</v>
      </c>
      <c r="B560" s="210" t="s">
        <v>768</v>
      </c>
      <c r="C560" s="211">
        <v>0.71477289576705361</v>
      </c>
      <c r="D560" s="211">
        <v>4.8934010663910472</v>
      </c>
    </row>
    <row r="561" spans="1:4" ht="27.75" customHeight="1" x14ac:dyDescent="0.2">
      <c r="A561" s="7" t="s">
        <v>1356</v>
      </c>
      <c r="B561" s="210" t="s">
        <v>768</v>
      </c>
      <c r="C561" s="211">
        <v>2.2101995769264029</v>
      </c>
      <c r="D561" s="211">
        <v>39.097368627564279</v>
      </c>
    </row>
    <row r="562" spans="1:4" ht="27.75" customHeight="1" x14ac:dyDescent="0.2">
      <c r="A562" s="7" t="s">
        <v>1357</v>
      </c>
      <c r="B562" s="210" t="s">
        <v>768</v>
      </c>
      <c r="C562" s="211">
        <v>0.37136069699527846</v>
      </c>
      <c r="D562" s="211">
        <v>1.8382974534090248</v>
      </c>
    </row>
    <row r="563" spans="1:4" ht="27.75" customHeight="1" x14ac:dyDescent="0.2">
      <c r="A563" s="7" t="s">
        <v>1358</v>
      </c>
      <c r="B563" s="210" t="s">
        <v>768</v>
      </c>
      <c r="C563" s="211">
        <v>9.8734498834232048E-2</v>
      </c>
      <c r="D563" s="211">
        <v>0.51295341289374707</v>
      </c>
    </row>
    <row r="564" spans="1:4" ht="27.75" customHeight="1" x14ac:dyDescent="0.2">
      <c r="A564" s="7" t="s">
        <v>1359</v>
      </c>
      <c r="B564" s="210" t="s">
        <v>768</v>
      </c>
      <c r="C564" s="211">
        <v>0.314578961701999</v>
      </c>
      <c r="D564" s="211">
        <v>4.9655809395617716</v>
      </c>
    </row>
    <row r="565" spans="1:4" ht="27.75" customHeight="1" x14ac:dyDescent="0.2">
      <c r="A565" s="7" t="s">
        <v>1360</v>
      </c>
      <c r="B565" s="210" t="s">
        <v>768</v>
      </c>
      <c r="C565" s="211">
        <v>1.3998871947842313</v>
      </c>
      <c r="D565" s="211">
        <v>0.76661698966200098</v>
      </c>
    </row>
    <row r="566" spans="1:4" ht="27.75" customHeight="1" x14ac:dyDescent="0.2">
      <c r="A566" s="7" t="s">
        <v>1361</v>
      </c>
      <c r="B566" s="210" t="s">
        <v>768</v>
      </c>
      <c r="C566" s="211">
        <v>0.22267868325523157</v>
      </c>
      <c r="D566" s="211">
        <v>4.1319904229151714</v>
      </c>
    </row>
    <row r="567" spans="1:4" ht="27.75" customHeight="1" x14ac:dyDescent="0.2">
      <c r="A567" s="7" t="s">
        <v>1362</v>
      </c>
      <c r="B567" s="210" t="s">
        <v>768</v>
      </c>
      <c r="C567" s="211">
        <v>-0.35342105064656765</v>
      </c>
      <c r="D567" s="211" t="s">
        <v>768</v>
      </c>
    </row>
    <row r="568" spans="1:4" ht="27.75" customHeight="1" x14ac:dyDescent="0.2">
      <c r="A568" s="7" t="s">
        <v>1363</v>
      </c>
      <c r="B568" s="210" t="s">
        <v>768</v>
      </c>
      <c r="C568" s="211">
        <v>1.024058419125949E-2</v>
      </c>
      <c r="D568" s="211">
        <v>25.278308213399789</v>
      </c>
    </row>
    <row r="569" spans="1:4" ht="27.75" customHeight="1" x14ac:dyDescent="0.2">
      <c r="A569" s="7" t="s">
        <v>1364</v>
      </c>
      <c r="B569" s="210" t="s">
        <v>768</v>
      </c>
      <c r="C569" s="211">
        <v>0.34851405038059435</v>
      </c>
      <c r="D569" s="211">
        <v>5.1040437802272152</v>
      </c>
    </row>
    <row r="570" spans="1:4" ht="27.75" customHeight="1" x14ac:dyDescent="0.2">
      <c r="A570" s="7" t="s">
        <v>1365</v>
      </c>
      <c r="B570" s="210" t="s">
        <v>768</v>
      </c>
      <c r="C570" s="211">
        <v>0.17471798575799879</v>
      </c>
      <c r="D570" s="211">
        <v>0.66343634813307861</v>
      </c>
    </row>
    <row r="571" spans="1:4" ht="27.75" customHeight="1" x14ac:dyDescent="0.2">
      <c r="A571" s="7" t="s">
        <v>1366</v>
      </c>
      <c r="B571" s="210" t="s">
        <v>768</v>
      </c>
      <c r="C571" s="211">
        <v>0.41017908963659933</v>
      </c>
      <c r="D571" s="211">
        <v>3.3726696020570013</v>
      </c>
    </row>
    <row r="572" spans="1:4" ht="27.75" customHeight="1" x14ac:dyDescent="0.2">
      <c r="A572" s="7" t="s">
        <v>1367</v>
      </c>
      <c r="B572" s="210" t="s">
        <v>768</v>
      </c>
      <c r="C572" s="211">
        <v>0.62225190048518797</v>
      </c>
      <c r="D572" s="211">
        <v>3.254076276712472</v>
      </c>
    </row>
    <row r="573" spans="1:4" ht="27.75" customHeight="1" x14ac:dyDescent="0.2">
      <c r="A573" s="7" t="s">
        <v>1368</v>
      </c>
      <c r="B573" s="210" t="s">
        <v>768</v>
      </c>
      <c r="C573" s="211">
        <v>9.3677392211781563E-2</v>
      </c>
      <c r="D573" s="211">
        <v>20.198339666704879</v>
      </c>
    </row>
    <row r="574" spans="1:4" ht="27.75" customHeight="1" x14ac:dyDescent="0.2">
      <c r="A574" s="7" t="s">
        <v>1369</v>
      </c>
      <c r="B574" s="210" t="s">
        <v>768</v>
      </c>
      <c r="C574" s="211">
        <v>0.13138919651892375</v>
      </c>
      <c r="D574" s="211">
        <v>2.9747477081022251</v>
      </c>
    </row>
    <row r="575" spans="1:4" ht="27.75" customHeight="1" x14ac:dyDescent="0.2">
      <c r="A575" s="7" t="s">
        <v>1370</v>
      </c>
      <c r="B575" s="210" t="s">
        <v>768</v>
      </c>
      <c r="C575" s="211">
        <v>1.1524235608112992</v>
      </c>
      <c r="D575" s="211">
        <v>6.8199084766302303</v>
      </c>
    </row>
    <row r="576" spans="1:4" ht="27.75" customHeight="1" x14ac:dyDescent="0.2">
      <c r="A576" s="7" t="s">
        <v>1371</v>
      </c>
      <c r="B576" s="210" t="s">
        <v>768</v>
      </c>
      <c r="C576" s="211" t="s">
        <v>768</v>
      </c>
      <c r="D576" s="211">
        <v>18.226629280606996</v>
      </c>
    </row>
    <row r="577" spans="1:4" ht="27.75" customHeight="1" x14ac:dyDescent="0.2">
      <c r="A577" s="7" t="s">
        <v>1372</v>
      </c>
      <c r="B577" s="210" t="s">
        <v>768</v>
      </c>
      <c r="C577" s="211" t="s">
        <v>768</v>
      </c>
      <c r="D577" s="211">
        <v>-1.5386589004788634E-2</v>
      </c>
    </row>
    <row r="578" spans="1:4" ht="27.75" customHeight="1" x14ac:dyDescent="0.2">
      <c r="A578" s="7" t="s">
        <v>1373</v>
      </c>
      <c r="B578" s="210" t="s">
        <v>768</v>
      </c>
      <c r="C578" s="211">
        <v>0.12415564242868093</v>
      </c>
      <c r="D578" s="211">
        <v>-2.556290023830341</v>
      </c>
    </row>
    <row r="579" spans="1:4" ht="27.75" customHeight="1" x14ac:dyDescent="0.2">
      <c r="A579" s="7" t="s">
        <v>1374</v>
      </c>
      <c r="B579" s="210" t="s">
        <v>768</v>
      </c>
      <c r="C579" s="211">
        <v>5.2330612457415264E-2</v>
      </c>
      <c r="D579" s="211">
        <v>2.514181083046799</v>
      </c>
    </row>
    <row r="580" spans="1:4" ht="27.75" customHeight="1" x14ac:dyDescent="0.2">
      <c r="A580" s="7" t="s">
        <v>1375</v>
      </c>
      <c r="B580" s="210" t="s">
        <v>768</v>
      </c>
      <c r="C580" s="211">
        <v>2.1142205282469644</v>
      </c>
      <c r="D580" s="211">
        <v>2.7641491295274303</v>
      </c>
    </row>
    <row r="581" spans="1:4" ht="27.75" customHeight="1" x14ac:dyDescent="0.2">
      <c r="A581" s="7" t="s">
        <v>1376</v>
      </c>
      <c r="B581" s="210" t="s">
        <v>768</v>
      </c>
      <c r="C581" s="211">
        <v>4.9793097937974311E-2</v>
      </c>
      <c r="D581" s="211">
        <v>3.2297828322343762</v>
      </c>
    </row>
    <row r="582" spans="1:4" ht="27.75" customHeight="1" x14ac:dyDescent="0.2">
      <c r="A582" s="7" t="s">
        <v>1377</v>
      </c>
      <c r="B582" s="210" t="s">
        <v>768</v>
      </c>
      <c r="C582" s="211" t="s">
        <v>768</v>
      </c>
      <c r="D582" s="211" t="s">
        <v>768</v>
      </c>
    </row>
    <row r="583" spans="1:4" ht="27.75" customHeight="1" x14ac:dyDescent="0.2">
      <c r="A583" s="7" t="s">
        <v>1378</v>
      </c>
      <c r="B583" s="210" t="s">
        <v>768</v>
      </c>
      <c r="C583" s="211">
        <v>0.49334220371844373</v>
      </c>
      <c r="D583" s="211">
        <v>0.3918953365639849</v>
      </c>
    </row>
    <row r="584" spans="1:4" ht="27.75" customHeight="1" x14ac:dyDescent="0.2">
      <c r="A584" s="7" t="s">
        <v>1379</v>
      </c>
      <c r="B584" s="210" t="s">
        <v>768</v>
      </c>
      <c r="C584" s="211">
        <v>2.7218809625380693</v>
      </c>
      <c r="D584" s="211">
        <v>0.39913428745848617</v>
      </c>
    </row>
    <row r="585" spans="1:4" ht="27.75" customHeight="1" x14ac:dyDescent="0.2">
      <c r="A585" s="7" t="s">
        <v>1380</v>
      </c>
      <c r="B585" s="210" t="s">
        <v>768</v>
      </c>
      <c r="C585" s="211">
        <v>0.44526687309706808</v>
      </c>
      <c r="D585" s="211">
        <v>1.5573553721365019</v>
      </c>
    </row>
    <row r="586" spans="1:4" ht="27.75" customHeight="1" x14ac:dyDescent="0.2">
      <c r="A586" s="7" t="s">
        <v>1381</v>
      </c>
      <c r="B586" s="210" t="s">
        <v>768</v>
      </c>
      <c r="C586" s="211">
        <v>8.7900346499852358E-2</v>
      </c>
      <c r="D586" s="211">
        <v>1.4795271775013517</v>
      </c>
    </row>
    <row r="587" spans="1:4" ht="27.75" customHeight="1" x14ac:dyDescent="0.2">
      <c r="A587" s="7" t="s">
        <v>1382</v>
      </c>
      <c r="B587" s="210" t="s">
        <v>768</v>
      </c>
      <c r="C587" s="211">
        <v>0.17902539221396191</v>
      </c>
      <c r="D587" s="211">
        <v>1.2706842307746267</v>
      </c>
    </row>
    <row r="588" spans="1:4" ht="27.75" customHeight="1" x14ac:dyDescent="0.2">
      <c r="A588" s="7" t="s">
        <v>1383</v>
      </c>
      <c r="B588" s="210" t="s">
        <v>768</v>
      </c>
      <c r="C588" s="211">
        <v>1.8690322876779377E-2</v>
      </c>
      <c r="D588" s="211">
        <v>4.6996037492126295</v>
      </c>
    </row>
    <row r="589" spans="1:4" ht="27.75" customHeight="1" x14ac:dyDescent="0.2">
      <c r="A589" s="7" t="s">
        <v>1384</v>
      </c>
      <c r="B589" s="210" t="s">
        <v>768</v>
      </c>
      <c r="C589" s="211">
        <v>0.76428884512596407</v>
      </c>
      <c r="D589" s="211">
        <v>11.217510279326829</v>
      </c>
    </row>
    <row r="590" spans="1:4" ht="27.75" customHeight="1" x14ac:dyDescent="0.2">
      <c r="A590" s="7" t="s">
        <v>1385</v>
      </c>
      <c r="B590" s="210" t="s">
        <v>768</v>
      </c>
      <c r="C590" s="211" t="s">
        <v>768</v>
      </c>
      <c r="D590" s="211">
        <v>1.3823532130854401</v>
      </c>
    </row>
    <row r="591" spans="1:4" ht="27.75" customHeight="1" x14ac:dyDescent="0.2">
      <c r="A591" s="7" t="s">
        <v>1386</v>
      </c>
      <c r="B591" s="210" t="s">
        <v>768</v>
      </c>
      <c r="C591" s="211">
        <v>3.4128593697750974E-2</v>
      </c>
      <c r="D591" s="211">
        <v>4.0860316417963967</v>
      </c>
    </row>
    <row r="592" spans="1:4" ht="27.75" customHeight="1" x14ac:dyDescent="0.2">
      <c r="A592" s="7" t="s">
        <v>1387</v>
      </c>
      <c r="B592" s="210" t="s">
        <v>768</v>
      </c>
      <c r="C592" s="211">
        <v>3.9770723671576795E-2</v>
      </c>
      <c r="D592" s="211">
        <v>7.7128548813914906</v>
      </c>
    </row>
    <row r="593" spans="1:4" ht="27.75" customHeight="1" x14ac:dyDescent="0.2">
      <c r="A593" s="7" t="s">
        <v>1388</v>
      </c>
      <c r="B593" s="210" t="s">
        <v>768</v>
      </c>
      <c r="C593" s="211">
        <v>2.0245538304565756</v>
      </c>
      <c r="D593" s="211">
        <v>8.1854845835325918</v>
      </c>
    </row>
    <row r="594" spans="1:4" ht="27.75" customHeight="1" x14ac:dyDescent="0.2">
      <c r="A594" s="7" t="s">
        <v>1389</v>
      </c>
      <c r="B594" s="210" t="s">
        <v>768</v>
      </c>
      <c r="C594" s="211">
        <v>6.324691213414492E-2</v>
      </c>
      <c r="D594" s="211">
        <v>6.9195351504466061</v>
      </c>
    </row>
    <row r="595" spans="1:4" ht="27.75" customHeight="1" x14ac:dyDescent="0.2">
      <c r="A595" s="7" t="s">
        <v>1390</v>
      </c>
      <c r="B595" s="210" t="s">
        <v>768</v>
      </c>
      <c r="C595" s="211">
        <v>1.6857189070575673</v>
      </c>
      <c r="D595" s="211">
        <v>17.100448398593592</v>
      </c>
    </row>
    <row r="596" spans="1:4" ht="27.75" customHeight="1" x14ac:dyDescent="0.2">
      <c r="A596" s="7" t="s">
        <v>1391</v>
      </c>
      <c r="B596" s="210" t="s">
        <v>768</v>
      </c>
      <c r="C596" s="211">
        <v>9.0337978275656159</v>
      </c>
      <c r="D596" s="211">
        <v>2.8622281771671645</v>
      </c>
    </row>
    <row r="597" spans="1:4" ht="27.75" customHeight="1" x14ac:dyDescent="0.2">
      <c r="A597" s="7" t="s">
        <v>1392</v>
      </c>
      <c r="B597" s="210" t="s">
        <v>768</v>
      </c>
      <c r="C597" s="211">
        <v>0.84538176042104318</v>
      </c>
      <c r="D597" s="211">
        <v>4.0215320972921438</v>
      </c>
    </row>
    <row r="598" spans="1:4" ht="27.75" customHeight="1" x14ac:dyDescent="0.2">
      <c r="A598" s="7" t="s">
        <v>1393</v>
      </c>
      <c r="B598" s="210" t="s">
        <v>768</v>
      </c>
      <c r="C598" s="211">
        <v>6.8485893700845901E-2</v>
      </c>
      <c r="D598" s="211">
        <v>2.2003765991177389</v>
      </c>
    </row>
    <row r="599" spans="1:4" ht="27.75" customHeight="1" x14ac:dyDescent="0.2">
      <c r="A599" s="7" t="s">
        <v>1394</v>
      </c>
      <c r="B599" s="210" t="s">
        <v>768</v>
      </c>
      <c r="C599" s="211">
        <v>1.0148143421532743</v>
      </c>
      <c r="D599" s="211">
        <v>2.8202953155139441</v>
      </c>
    </row>
    <row r="600" spans="1:4" ht="27.75" customHeight="1" x14ac:dyDescent="0.2">
      <c r="A600" s="7" t="s">
        <v>1395</v>
      </c>
      <c r="B600" s="210" t="s">
        <v>768</v>
      </c>
      <c r="C600" s="211">
        <v>1.0284444807147488</v>
      </c>
      <c r="D600" s="211">
        <v>0.41433086565045496</v>
      </c>
    </row>
    <row r="601" spans="1:4" ht="27.75" customHeight="1" x14ac:dyDescent="0.2">
      <c r="A601" s="7" t="s">
        <v>1396</v>
      </c>
      <c r="B601" s="210" t="s">
        <v>768</v>
      </c>
      <c r="C601" s="211">
        <v>1.0148143421532743</v>
      </c>
      <c r="D601" s="211">
        <v>2.8202953155139445</v>
      </c>
    </row>
    <row r="602" spans="1:4" ht="27.75" customHeight="1" x14ac:dyDescent="0.2">
      <c r="A602" s="7" t="s">
        <v>1397</v>
      </c>
      <c r="B602" s="210" t="s">
        <v>768</v>
      </c>
      <c r="C602" s="211">
        <v>-1.8225390611640833E-2</v>
      </c>
      <c r="D602" s="211">
        <v>9.8964382323787614</v>
      </c>
    </row>
    <row r="603" spans="1:4" ht="27.75" customHeight="1" x14ac:dyDescent="0.2">
      <c r="A603" s="7" t="s">
        <v>1398</v>
      </c>
      <c r="B603" s="210" t="s">
        <v>768</v>
      </c>
      <c r="C603" s="211">
        <v>-1.8225390611640833E-2</v>
      </c>
      <c r="D603" s="211">
        <v>9.8964382323787614</v>
      </c>
    </row>
    <row r="604" spans="1:4" ht="27.75" customHeight="1" x14ac:dyDescent="0.2">
      <c r="A604" s="7" t="s">
        <v>1399</v>
      </c>
      <c r="B604" s="210" t="s">
        <v>1400</v>
      </c>
      <c r="C604" s="211">
        <v>1.64335487862399</v>
      </c>
      <c r="D604" s="211">
        <v>7.6332149705534436</v>
      </c>
    </row>
    <row r="605" spans="1:4" ht="27.75" customHeight="1" x14ac:dyDescent="0.2">
      <c r="A605" s="7" t="s">
        <v>1400</v>
      </c>
      <c r="B605" s="210" t="s">
        <v>768</v>
      </c>
      <c r="C605" s="211">
        <v>1.6433548786239911</v>
      </c>
      <c r="D605" s="211">
        <v>7.6332149705534436</v>
      </c>
    </row>
    <row r="606" spans="1:4" ht="27.75" customHeight="1" x14ac:dyDescent="0.2">
      <c r="A606" s="7" t="s">
        <v>1401</v>
      </c>
      <c r="B606" s="210" t="s">
        <v>768</v>
      </c>
      <c r="C606" s="211">
        <v>1.1683496225879519</v>
      </c>
      <c r="D606" s="211">
        <v>16.555914270808785</v>
      </c>
    </row>
    <row r="607" spans="1:4" ht="27.75" customHeight="1" x14ac:dyDescent="0.2">
      <c r="A607" s="7" t="s">
        <v>1402</v>
      </c>
      <c r="B607" s="210" t="s">
        <v>768</v>
      </c>
      <c r="C607" s="211">
        <v>1.1683273684319051</v>
      </c>
      <c r="D607" s="211">
        <v>15.999164242956889</v>
      </c>
    </row>
    <row r="608" spans="1:4" ht="27.75" customHeight="1" x14ac:dyDescent="0.2">
      <c r="A608" s="7" t="s">
        <v>1403</v>
      </c>
      <c r="B608" s="210" t="s">
        <v>768</v>
      </c>
      <c r="C608" s="211">
        <v>2.2629313501517205</v>
      </c>
      <c r="D608" s="211">
        <v>5.177449222962351</v>
      </c>
    </row>
    <row r="609" spans="1:4" ht="27.75" customHeight="1" x14ac:dyDescent="0.2">
      <c r="A609" s="7" t="s">
        <v>1404</v>
      </c>
      <c r="B609" s="210" t="s">
        <v>768</v>
      </c>
      <c r="C609" s="211">
        <v>0.70443191686775652</v>
      </c>
      <c r="D609" s="211">
        <v>6.3951609458955634</v>
      </c>
    </row>
    <row r="610" spans="1:4" ht="27.75" customHeight="1" x14ac:dyDescent="0.2">
      <c r="A610" s="7" t="s">
        <v>1405</v>
      </c>
      <c r="B610" s="210" t="s">
        <v>768</v>
      </c>
      <c r="C610" s="211">
        <v>7.5068330280973932</v>
      </c>
      <c r="D610" s="211">
        <v>6.2027912629137767E-2</v>
      </c>
    </row>
    <row r="611" spans="1:4" ht="27.75" customHeight="1" x14ac:dyDescent="0.2">
      <c r="A611" s="7" t="s">
        <v>1406</v>
      </c>
      <c r="B611" s="210" t="s">
        <v>768</v>
      </c>
      <c r="C611" s="211">
        <v>0.2206800475527142</v>
      </c>
      <c r="D611" s="211">
        <v>0.4317676465318756</v>
      </c>
    </row>
    <row r="612" spans="1:4" ht="27.75" customHeight="1" x14ac:dyDescent="0.2">
      <c r="A612" s="7" t="s">
        <v>1407</v>
      </c>
      <c r="B612" s="210" t="s">
        <v>768</v>
      </c>
      <c r="C612" s="211">
        <v>17.944473547117425</v>
      </c>
      <c r="D612" s="211" t="s">
        <v>768</v>
      </c>
    </row>
    <row r="613" spans="1:4" ht="27.75" customHeight="1" x14ac:dyDescent="0.2">
      <c r="A613" s="7" t="s">
        <v>1408</v>
      </c>
      <c r="B613" s="210" t="s">
        <v>1409</v>
      </c>
      <c r="C613" s="211">
        <v>0.3433427112996304</v>
      </c>
      <c r="D613" s="211">
        <v>3.3620487072682863</v>
      </c>
    </row>
    <row r="614" spans="1:4" ht="27.75" customHeight="1" x14ac:dyDescent="0.2">
      <c r="A614" s="7" t="s">
        <v>1409</v>
      </c>
      <c r="B614" s="210" t="s">
        <v>768</v>
      </c>
      <c r="C614" s="211">
        <v>0.3433427112996304</v>
      </c>
      <c r="D614" s="211">
        <v>3.3620487072682868</v>
      </c>
    </row>
    <row r="615" spans="1:4" ht="27.75" customHeight="1" x14ac:dyDescent="0.2">
      <c r="A615" s="7" t="s">
        <v>1410</v>
      </c>
      <c r="B615" s="210" t="s">
        <v>768</v>
      </c>
      <c r="C615" s="211">
        <v>0.26287950168534135</v>
      </c>
      <c r="D615" s="211">
        <v>5.0403949514164088</v>
      </c>
    </row>
    <row r="616" spans="1:4" ht="27.75" customHeight="1" x14ac:dyDescent="0.2">
      <c r="A616" s="7" t="s">
        <v>1411</v>
      </c>
      <c r="B616" s="210" t="s">
        <v>768</v>
      </c>
      <c r="C616" s="211">
        <v>0.97358494831326514</v>
      </c>
      <c r="D616" s="211">
        <v>0.99368002788284471</v>
      </c>
    </row>
    <row r="617" spans="1:4" ht="27.75" customHeight="1" x14ac:dyDescent="0.2">
      <c r="A617" s="7" t="s">
        <v>1412</v>
      </c>
      <c r="B617" s="210" t="s">
        <v>768</v>
      </c>
      <c r="C617" s="211">
        <v>0.97358494831326503</v>
      </c>
      <c r="D617" s="211">
        <v>0.99368002788284493</v>
      </c>
    </row>
    <row r="618" spans="1:4" ht="27.75" customHeight="1" x14ac:dyDescent="0.2">
      <c r="A618" s="7" t="s">
        <v>1413</v>
      </c>
      <c r="B618" s="210" t="s">
        <v>768</v>
      </c>
      <c r="C618" s="211" t="s">
        <v>768</v>
      </c>
      <c r="D618" s="211">
        <v>-2.6235500542391108</v>
      </c>
    </row>
    <row r="619" spans="1:4" ht="27.75" customHeight="1" x14ac:dyDescent="0.2">
      <c r="A619" s="7" t="s">
        <v>1414</v>
      </c>
      <c r="B619" s="210" t="s">
        <v>768</v>
      </c>
      <c r="C619" s="211">
        <v>2.1239091374033738</v>
      </c>
      <c r="D619" s="211">
        <v>1.0097832640485007</v>
      </c>
    </row>
    <row r="620" spans="1:4" ht="27.75" customHeight="1" x14ac:dyDescent="0.2">
      <c r="A620" s="7" t="s">
        <v>1415</v>
      </c>
      <c r="B620" s="210" t="s">
        <v>1416</v>
      </c>
      <c r="C620" s="211">
        <v>9.5927048148374734</v>
      </c>
      <c r="D620" s="211">
        <v>1.7079261078206369</v>
      </c>
    </row>
    <row r="621" spans="1:4" ht="27.75" customHeight="1" x14ac:dyDescent="0.2">
      <c r="A621" s="7" t="s">
        <v>1416</v>
      </c>
      <c r="B621" s="210" t="s">
        <v>768</v>
      </c>
      <c r="C621" s="211">
        <v>9.5927048148374752</v>
      </c>
      <c r="D621" s="211">
        <v>1.7079261078206369</v>
      </c>
    </row>
    <row r="622" spans="1:4" ht="27.75" customHeight="1" x14ac:dyDescent="0.2">
      <c r="A622" s="7" t="s">
        <v>1417</v>
      </c>
      <c r="B622" s="210" t="s">
        <v>768</v>
      </c>
      <c r="C622" s="211" t="s">
        <v>768</v>
      </c>
      <c r="D622" s="211">
        <v>23.808597225042185</v>
      </c>
    </row>
    <row r="623" spans="1:4" ht="27.75" customHeight="1" x14ac:dyDescent="0.2">
      <c r="A623" s="7" t="s">
        <v>1418</v>
      </c>
      <c r="B623" s="210" t="s">
        <v>768</v>
      </c>
      <c r="C623" s="211">
        <v>8.4611673070446294</v>
      </c>
      <c r="D623" s="211">
        <v>1.8029498607172914</v>
      </c>
    </row>
    <row r="624" spans="1:4" ht="27.75" customHeight="1" x14ac:dyDescent="0.2">
      <c r="A624" s="7" t="s">
        <v>1419</v>
      </c>
      <c r="B624" s="210" t="s">
        <v>768</v>
      </c>
      <c r="C624" s="211">
        <v>8.4611673070446276</v>
      </c>
      <c r="D624" s="211">
        <v>1.802949860717292</v>
      </c>
    </row>
    <row r="625" spans="1:4" ht="27.75" customHeight="1" x14ac:dyDescent="0.2">
      <c r="A625" s="7" t="s">
        <v>1420</v>
      </c>
      <c r="B625" s="210" t="s">
        <v>768</v>
      </c>
      <c r="C625" s="211">
        <v>1.3348367563265436E-2</v>
      </c>
      <c r="D625" s="211">
        <v>1.3144489528002545</v>
      </c>
    </row>
    <row r="626" spans="1:4" ht="27.75" customHeight="1" x14ac:dyDescent="0.2">
      <c r="A626" s="7" t="s">
        <v>1421</v>
      </c>
      <c r="B626" s="210" t="s">
        <v>768</v>
      </c>
      <c r="C626" s="211">
        <v>3.3229224093802842E-2</v>
      </c>
      <c r="D626" s="211">
        <v>11.835916185332842</v>
      </c>
    </row>
    <row r="627" spans="1:4" ht="27.75" customHeight="1" x14ac:dyDescent="0.2">
      <c r="A627" s="7" t="s">
        <v>1422</v>
      </c>
      <c r="B627" s="210" t="s">
        <v>1423</v>
      </c>
      <c r="C627" s="211">
        <v>2.1110521972434313</v>
      </c>
      <c r="D627" s="211">
        <v>0.16553838788127578</v>
      </c>
    </row>
    <row r="628" spans="1:4" ht="27.75" customHeight="1" x14ac:dyDescent="0.2">
      <c r="A628" s="7" t="s">
        <v>1423</v>
      </c>
      <c r="B628" s="210" t="s">
        <v>1424</v>
      </c>
      <c r="C628" s="211">
        <v>2.1110521972434313</v>
      </c>
      <c r="D628" s="211">
        <v>0.16553838788127578</v>
      </c>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46" t="s">
        <v>30</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4" t="s">
        <v>225</v>
      </c>
      <c r="B28" s="54" t="s">
        <v>226</v>
      </c>
      <c r="C28" s="54" t="s">
        <v>453</v>
      </c>
      <c r="D28" s="147"/>
      <c r="E28" s="147"/>
      <c r="F28" s="54" t="s">
        <v>454</v>
      </c>
      <c r="G28" s="54" t="s">
        <v>455</v>
      </c>
      <c r="H28" s="54" t="s">
        <v>456</v>
      </c>
    </row>
    <row r="29" spans="1:8" x14ac:dyDescent="0.2">
      <c r="A29" s="153">
        <v>3</v>
      </c>
      <c r="B29" s="149" t="s">
        <v>227</v>
      </c>
      <c r="C29" s="152" t="s">
        <v>462</v>
      </c>
      <c r="F29" s="143" t="s">
        <v>459</v>
      </c>
      <c r="G29" s="150">
        <v>43626</v>
      </c>
      <c r="H29" s="143" t="s">
        <v>460</v>
      </c>
    </row>
    <row r="30" spans="1:8" x14ac:dyDescent="0.2">
      <c r="A30" s="153">
        <v>4</v>
      </c>
      <c r="B30" s="149" t="s">
        <v>227</v>
      </c>
      <c r="C30" s="152" t="s">
        <v>462</v>
      </c>
      <c r="F30" s="143" t="s">
        <v>464</v>
      </c>
      <c r="G30" s="150">
        <v>43626</v>
      </c>
      <c r="H30" s="143" t="s">
        <v>460</v>
      </c>
    </row>
    <row r="31" spans="1:8" x14ac:dyDescent="0.2">
      <c r="A31" s="153">
        <v>5</v>
      </c>
      <c r="B31" s="149" t="s">
        <v>228</v>
      </c>
      <c r="C31" s="152" t="s">
        <v>462</v>
      </c>
      <c r="F31" s="143" t="s">
        <v>463</v>
      </c>
      <c r="G31" s="150">
        <v>43626</v>
      </c>
      <c r="H31" s="143" t="s">
        <v>460</v>
      </c>
    </row>
    <row r="32" spans="1:8" x14ac:dyDescent="0.2">
      <c r="A32" s="153">
        <v>6</v>
      </c>
      <c r="B32" s="149" t="s">
        <v>229</v>
      </c>
      <c r="C32" s="152" t="s">
        <v>462</v>
      </c>
      <c r="F32" s="143" t="s">
        <v>465</v>
      </c>
      <c r="G32" s="150">
        <v>43626</v>
      </c>
      <c r="H32" s="143" t="s">
        <v>466</v>
      </c>
    </row>
    <row r="33" spans="1:8" x14ac:dyDescent="0.2">
      <c r="A33" s="153">
        <v>7</v>
      </c>
      <c r="B33" s="149" t="s">
        <v>229</v>
      </c>
      <c r="C33" s="152" t="s">
        <v>462</v>
      </c>
      <c r="G33" s="150"/>
      <c r="H33" s="151"/>
    </row>
    <row r="34" spans="1:8" x14ac:dyDescent="0.2">
      <c r="A34" s="153">
        <v>8</v>
      </c>
      <c r="B34" s="149" t="s">
        <v>229</v>
      </c>
      <c r="C34" s="152" t="s">
        <v>462</v>
      </c>
      <c r="F34" s="151"/>
      <c r="G34" s="150"/>
    </row>
    <row r="35" spans="1:8" x14ac:dyDescent="0.2">
      <c r="A35" s="153">
        <v>9</v>
      </c>
      <c r="B35" s="149" t="s">
        <v>229</v>
      </c>
      <c r="C35" s="152" t="s">
        <v>462</v>
      </c>
      <c r="G35" s="150"/>
      <c r="H35" s="151"/>
    </row>
    <row r="36" spans="1:8" x14ac:dyDescent="0.2">
      <c r="A36" s="153">
        <v>10</v>
      </c>
      <c r="B36" s="149" t="s">
        <v>229</v>
      </c>
      <c r="C36" s="152" t="s">
        <v>462</v>
      </c>
      <c r="G36" s="150"/>
      <c r="H36" s="151"/>
    </row>
    <row r="37" spans="1:8" x14ac:dyDescent="0.2">
      <c r="A37" s="153">
        <v>11</v>
      </c>
      <c r="B37" s="149" t="s">
        <v>229</v>
      </c>
      <c r="C37" s="152" t="s">
        <v>462</v>
      </c>
      <c r="G37" s="150"/>
    </row>
    <row r="38" spans="1:8" x14ac:dyDescent="0.2">
      <c r="A38" s="153">
        <v>12</v>
      </c>
      <c r="B38" s="149" t="s">
        <v>229</v>
      </c>
      <c r="C38" s="152" t="s">
        <v>462</v>
      </c>
      <c r="G38" s="150"/>
    </row>
    <row r="39" spans="1:8" x14ac:dyDescent="0.2">
      <c r="A39" s="153">
        <v>13</v>
      </c>
      <c r="B39" s="149" t="s">
        <v>230</v>
      </c>
      <c r="C39" s="152" t="s">
        <v>462</v>
      </c>
      <c r="G39" s="150"/>
    </row>
    <row r="40" spans="1:8" x14ac:dyDescent="0.2">
      <c r="A40" s="153">
        <v>15</v>
      </c>
      <c r="B40" s="149" t="s">
        <v>230</v>
      </c>
      <c r="C40" s="152" t="s">
        <v>462</v>
      </c>
      <c r="F40" s="151"/>
      <c r="G40" s="150"/>
      <c r="H40" s="151"/>
    </row>
    <row r="41" spans="1:8" x14ac:dyDescent="0.2">
      <c r="A41" s="153">
        <v>16</v>
      </c>
      <c r="B41" s="149" t="s">
        <v>231</v>
      </c>
      <c r="C41" s="152" t="s">
        <v>462</v>
      </c>
      <c r="G41" s="150"/>
      <c r="H41" s="151"/>
    </row>
    <row r="42" spans="1:8" x14ac:dyDescent="0.2">
      <c r="A42" s="153">
        <v>17</v>
      </c>
      <c r="B42" s="149" t="s">
        <v>231</v>
      </c>
      <c r="C42" s="152" t="s">
        <v>462</v>
      </c>
      <c r="G42" s="150"/>
    </row>
    <row r="43" spans="1:8" x14ac:dyDescent="0.2">
      <c r="A43" s="153">
        <v>18</v>
      </c>
      <c r="B43" s="149" t="s">
        <v>231</v>
      </c>
      <c r="C43" s="152" t="s">
        <v>462</v>
      </c>
      <c r="G43" s="150"/>
    </row>
    <row r="44" spans="1:8" x14ac:dyDescent="0.2">
      <c r="A44" s="153">
        <v>19</v>
      </c>
      <c r="B44" s="149" t="s">
        <v>231</v>
      </c>
      <c r="C44" s="152" t="s">
        <v>462</v>
      </c>
      <c r="G44" s="150"/>
    </row>
    <row r="45" spans="1:8" x14ac:dyDescent="0.2">
      <c r="A45" s="153">
        <v>20</v>
      </c>
      <c r="B45" s="149" t="s">
        <v>231</v>
      </c>
      <c r="C45" s="152" t="s">
        <v>462</v>
      </c>
      <c r="G45" s="150"/>
    </row>
    <row r="46" spans="1:8" x14ac:dyDescent="0.2">
      <c r="A46" s="153">
        <v>21</v>
      </c>
      <c r="B46" s="149" t="s">
        <v>231</v>
      </c>
      <c r="C46" s="152" t="s">
        <v>462</v>
      </c>
      <c r="G46" s="150"/>
    </row>
    <row r="47" spans="1:8" x14ac:dyDescent="0.2">
      <c r="A47" s="153">
        <v>22</v>
      </c>
      <c r="B47" s="149" t="s">
        <v>231</v>
      </c>
      <c r="C47" s="152" t="s">
        <v>462</v>
      </c>
      <c r="G47" s="150"/>
    </row>
    <row r="48" spans="1:8" x14ac:dyDescent="0.2">
      <c r="A48" s="153">
        <v>23</v>
      </c>
      <c r="B48" s="149" t="s">
        <v>232</v>
      </c>
      <c r="C48" s="152" t="s">
        <v>462</v>
      </c>
      <c r="G48" s="150"/>
    </row>
    <row r="49" spans="1:8" x14ac:dyDescent="0.2">
      <c r="A49" s="153">
        <v>24</v>
      </c>
      <c r="B49" s="149" t="s">
        <v>232</v>
      </c>
      <c r="C49" s="152" t="s">
        <v>462</v>
      </c>
      <c r="G49" s="150"/>
    </row>
    <row r="50" spans="1:8" x14ac:dyDescent="0.2">
      <c r="A50" s="153">
        <v>25</v>
      </c>
      <c r="B50" s="149" t="s">
        <v>232</v>
      </c>
      <c r="C50" s="152" t="s">
        <v>462</v>
      </c>
      <c r="G50" s="150"/>
    </row>
    <row r="51" spans="1:8" x14ac:dyDescent="0.2">
      <c r="A51" s="153">
        <v>26</v>
      </c>
      <c r="B51" s="149" t="s">
        <v>232</v>
      </c>
      <c r="C51" s="152" t="s">
        <v>462</v>
      </c>
      <c r="G51" s="150"/>
    </row>
    <row r="52" spans="1:8" x14ac:dyDescent="0.2">
      <c r="A52" s="153">
        <v>28</v>
      </c>
      <c r="B52" s="149" t="s">
        <v>232</v>
      </c>
      <c r="C52" s="152" t="s">
        <v>462</v>
      </c>
      <c r="G52" s="150"/>
    </row>
    <row r="53" spans="1:8" x14ac:dyDescent="0.2">
      <c r="A53" s="153">
        <v>29</v>
      </c>
      <c r="B53" s="149" t="s">
        <v>232</v>
      </c>
      <c r="C53" s="152" t="s">
        <v>462</v>
      </c>
      <c r="G53" s="150"/>
    </row>
    <row r="54" spans="1:8" x14ac:dyDescent="0.2">
      <c r="A54" s="153">
        <v>30</v>
      </c>
      <c r="B54" s="149" t="s">
        <v>232</v>
      </c>
      <c r="C54" s="152" t="s">
        <v>462</v>
      </c>
      <c r="G54" s="150"/>
    </row>
    <row r="55" spans="1:8" x14ac:dyDescent="0.2">
      <c r="A55" s="153">
        <v>31</v>
      </c>
      <c r="B55" s="149" t="s">
        <v>232</v>
      </c>
      <c r="C55" s="152" t="s">
        <v>462</v>
      </c>
      <c r="G55" s="150"/>
    </row>
    <row r="56" spans="1:8" x14ac:dyDescent="0.2">
      <c r="A56" s="153">
        <v>32</v>
      </c>
      <c r="B56" s="149" t="s">
        <v>232</v>
      </c>
      <c r="C56" s="152" t="s">
        <v>462</v>
      </c>
      <c r="F56" s="151"/>
      <c r="G56" s="150"/>
      <c r="H56" s="151"/>
    </row>
    <row r="57" spans="1:8" x14ac:dyDescent="0.2">
      <c r="A57" s="153">
        <v>33</v>
      </c>
      <c r="B57" s="149" t="s">
        <v>232</v>
      </c>
      <c r="C57" s="152" t="s">
        <v>462</v>
      </c>
      <c r="F57" s="151"/>
      <c r="G57" s="150"/>
      <c r="H57" s="151"/>
    </row>
    <row r="58" spans="1:8" x14ac:dyDescent="0.2">
      <c r="A58" s="153">
        <v>34</v>
      </c>
      <c r="B58" s="149" t="s">
        <v>232</v>
      </c>
      <c r="C58" s="152" t="s">
        <v>462</v>
      </c>
      <c r="F58" s="151"/>
      <c r="G58" s="150"/>
      <c r="H58" s="151"/>
    </row>
    <row r="59" spans="1:8" x14ac:dyDescent="0.2">
      <c r="A59" s="153">
        <v>35</v>
      </c>
      <c r="B59" s="149" t="s">
        <v>232</v>
      </c>
      <c r="C59" s="152" t="s">
        <v>462</v>
      </c>
      <c r="F59" s="151"/>
      <c r="G59" s="150"/>
      <c r="H59" s="151"/>
    </row>
    <row r="60" spans="1:8" x14ac:dyDescent="0.2">
      <c r="A60" s="153">
        <v>36</v>
      </c>
      <c r="B60" s="149" t="s">
        <v>232</v>
      </c>
      <c r="C60" s="152" t="s">
        <v>462</v>
      </c>
      <c r="F60" s="151"/>
      <c r="G60" s="150"/>
      <c r="H60" s="151"/>
    </row>
    <row r="61" spans="1:8" x14ac:dyDescent="0.2">
      <c r="A61" s="153">
        <v>37</v>
      </c>
      <c r="B61" s="149" t="s">
        <v>232</v>
      </c>
      <c r="C61" s="152" t="s">
        <v>462</v>
      </c>
      <c r="F61" s="151"/>
      <c r="G61" s="150"/>
      <c r="H61" s="151"/>
    </row>
    <row r="62" spans="1:8" x14ac:dyDescent="0.2">
      <c r="A62" s="153">
        <v>38</v>
      </c>
      <c r="B62" s="149" t="s">
        <v>232</v>
      </c>
      <c r="C62" s="152" t="s">
        <v>462</v>
      </c>
      <c r="F62" s="151"/>
      <c r="G62" s="150"/>
      <c r="H62" s="151"/>
    </row>
    <row r="63" spans="1:8" x14ac:dyDescent="0.2">
      <c r="A63" s="153">
        <v>39</v>
      </c>
      <c r="B63" s="149" t="s">
        <v>232</v>
      </c>
      <c r="C63" s="152" t="s">
        <v>462</v>
      </c>
      <c r="F63" s="151"/>
      <c r="G63" s="150"/>
      <c r="H63" s="151"/>
    </row>
    <row r="64" spans="1:8" x14ac:dyDescent="0.2">
      <c r="A64" s="153">
        <v>40</v>
      </c>
      <c r="B64" s="149" t="s">
        <v>231</v>
      </c>
      <c r="C64" s="152" t="s">
        <v>462</v>
      </c>
      <c r="F64" s="151"/>
      <c r="G64" s="150"/>
      <c r="H64" s="151"/>
    </row>
    <row r="65" spans="1:8" x14ac:dyDescent="0.2">
      <c r="A65" s="153">
        <v>41</v>
      </c>
      <c r="B65" s="149" t="s">
        <v>233</v>
      </c>
      <c r="C65" s="152" t="s">
        <v>462</v>
      </c>
      <c r="F65" s="151"/>
      <c r="G65" s="150"/>
      <c r="H65" s="151"/>
    </row>
    <row r="66" spans="1:8" x14ac:dyDescent="0.2">
      <c r="A66" s="153">
        <v>42</v>
      </c>
      <c r="B66" s="149" t="s">
        <v>234</v>
      </c>
      <c r="C66" s="152" t="s">
        <v>462</v>
      </c>
      <c r="F66" s="151"/>
      <c r="G66" s="150"/>
      <c r="H66" s="151"/>
    </row>
    <row r="67" spans="1:8" x14ac:dyDescent="0.2">
      <c r="A67" s="153">
        <v>43</v>
      </c>
      <c r="B67" s="149" t="s">
        <v>234</v>
      </c>
      <c r="C67" s="152" t="s">
        <v>462</v>
      </c>
      <c r="F67" s="151"/>
      <c r="G67" s="150"/>
      <c r="H67" s="151"/>
    </row>
    <row r="68" spans="1:8" x14ac:dyDescent="0.2">
      <c r="A68" s="153">
        <v>44</v>
      </c>
      <c r="B68" s="149" t="s">
        <v>233</v>
      </c>
      <c r="C68" s="152" t="s">
        <v>462</v>
      </c>
      <c r="F68" s="151"/>
      <c r="G68" s="150"/>
      <c r="H68" s="151"/>
    </row>
    <row r="69" spans="1:8" x14ac:dyDescent="0.2">
      <c r="A69" s="153">
        <v>45</v>
      </c>
      <c r="B69" s="149" t="s">
        <v>235</v>
      </c>
      <c r="C69" s="152" t="s">
        <v>462</v>
      </c>
      <c r="F69" s="151"/>
      <c r="G69" s="150"/>
      <c r="H69" s="151"/>
    </row>
    <row r="70" spans="1:8" x14ac:dyDescent="0.2">
      <c r="A70" s="153">
        <v>46</v>
      </c>
      <c r="B70" s="149" t="s">
        <v>236</v>
      </c>
      <c r="C70" s="152" t="s">
        <v>462</v>
      </c>
      <c r="F70" s="151"/>
      <c r="G70" s="150"/>
      <c r="H70" s="151"/>
    </row>
    <row r="71" spans="1:8" x14ac:dyDescent="0.2">
      <c r="A71" s="153">
        <v>47</v>
      </c>
      <c r="B71" s="149" t="s">
        <v>237</v>
      </c>
      <c r="C71" s="152" t="s">
        <v>462</v>
      </c>
      <c r="F71" s="151"/>
      <c r="G71" s="150"/>
      <c r="H71" s="151"/>
    </row>
    <row r="72" spans="1:8" x14ac:dyDescent="0.2">
      <c r="A72" s="153">
        <v>48</v>
      </c>
      <c r="B72" s="149" t="s">
        <v>238</v>
      </c>
      <c r="C72" s="152" t="s">
        <v>462</v>
      </c>
      <c r="F72" s="151"/>
      <c r="G72" s="150"/>
      <c r="H72" s="151"/>
    </row>
    <row r="73" spans="1:8" x14ac:dyDescent="0.2">
      <c r="A73" s="153">
        <v>49</v>
      </c>
      <c r="B73" s="149" t="s">
        <v>231</v>
      </c>
      <c r="C73" s="152" t="s">
        <v>462</v>
      </c>
      <c r="F73" s="151"/>
      <c r="G73" s="150"/>
      <c r="H73" s="151"/>
    </row>
    <row r="74" spans="1:8" x14ac:dyDescent="0.2">
      <c r="A74" s="153">
        <v>50</v>
      </c>
      <c r="B74" s="149" t="s">
        <v>239</v>
      </c>
      <c r="C74" s="152" t="s">
        <v>462</v>
      </c>
      <c r="F74" s="151"/>
      <c r="G74" s="150"/>
      <c r="H74" s="151"/>
    </row>
    <row r="75" spans="1:8" x14ac:dyDescent="0.2">
      <c r="A75" s="153">
        <v>51</v>
      </c>
      <c r="B75" s="149" t="s">
        <v>240</v>
      </c>
      <c r="C75" s="152" t="s">
        <v>461</v>
      </c>
      <c r="F75" s="151"/>
      <c r="G75" s="150"/>
      <c r="H75" s="151"/>
    </row>
    <row r="76" spans="1:8" x14ac:dyDescent="0.2">
      <c r="A76" s="153">
        <v>52</v>
      </c>
      <c r="B76" s="149" t="s">
        <v>241</v>
      </c>
      <c r="C76" s="152" t="s">
        <v>462</v>
      </c>
      <c r="F76" s="151"/>
      <c r="G76" s="150"/>
      <c r="H76" s="151"/>
    </row>
    <row r="77" spans="1:8" x14ac:dyDescent="0.2">
      <c r="A77" s="153">
        <v>53</v>
      </c>
      <c r="B77" s="149" t="s">
        <v>241</v>
      </c>
      <c r="C77" s="152" t="s">
        <v>462</v>
      </c>
      <c r="F77" s="151"/>
      <c r="G77" s="150"/>
      <c r="H77" s="151"/>
    </row>
    <row r="78" spans="1:8" x14ac:dyDescent="0.2">
      <c r="A78" s="153">
        <v>55</v>
      </c>
      <c r="B78" s="149" t="s">
        <v>241</v>
      </c>
      <c r="C78" s="152" t="s">
        <v>462</v>
      </c>
      <c r="F78" s="151"/>
      <c r="G78" s="150"/>
      <c r="H78" s="151"/>
    </row>
    <row r="79" spans="1:8" x14ac:dyDescent="0.2">
      <c r="A79" s="153">
        <v>56</v>
      </c>
      <c r="B79" s="149" t="s">
        <v>241</v>
      </c>
      <c r="C79" s="152" t="s">
        <v>462</v>
      </c>
      <c r="F79" s="151"/>
      <c r="G79" s="150"/>
      <c r="H79" s="151"/>
    </row>
    <row r="80" spans="1:8" x14ac:dyDescent="0.2">
      <c r="A80" s="153">
        <v>57</v>
      </c>
      <c r="B80" s="149" t="s">
        <v>241</v>
      </c>
      <c r="C80" s="152" t="s">
        <v>462</v>
      </c>
      <c r="F80" s="151"/>
      <c r="G80" s="150"/>
      <c r="H80" s="151"/>
    </row>
    <row r="81" spans="1:8" x14ac:dyDescent="0.2">
      <c r="A81" s="153">
        <v>58</v>
      </c>
      <c r="B81" s="149" t="s">
        <v>242</v>
      </c>
      <c r="C81" s="152" t="s">
        <v>461</v>
      </c>
      <c r="F81" s="151"/>
      <c r="G81" s="150"/>
      <c r="H81" s="151"/>
    </row>
    <row r="82" spans="1:8" x14ac:dyDescent="0.2">
      <c r="A82" s="153">
        <v>59</v>
      </c>
      <c r="B82" s="149" t="s">
        <v>241</v>
      </c>
      <c r="C82" s="152" t="s">
        <v>462</v>
      </c>
      <c r="F82" s="151"/>
      <c r="G82" s="150"/>
      <c r="H82" s="151"/>
    </row>
    <row r="83" spans="1:8" x14ac:dyDescent="0.2">
      <c r="A83" s="153">
        <v>60</v>
      </c>
      <c r="B83" s="149" t="s">
        <v>241</v>
      </c>
      <c r="C83" s="152" t="s">
        <v>462</v>
      </c>
      <c r="F83" s="151"/>
      <c r="G83" s="150"/>
      <c r="H83" s="151"/>
    </row>
    <row r="84" spans="1:8" x14ac:dyDescent="0.2">
      <c r="A84" s="153">
        <v>62</v>
      </c>
      <c r="B84" s="149" t="s">
        <v>243</v>
      </c>
      <c r="C84" s="152" t="s">
        <v>461</v>
      </c>
    </row>
    <row r="85" spans="1:8" x14ac:dyDescent="0.2">
      <c r="A85" s="153">
        <v>63</v>
      </c>
      <c r="B85" s="149" t="s">
        <v>234</v>
      </c>
      <c r="C85" s="152" t="s">
        <v>462</v>
      </c>
    </row>
    <row r="86" spans="1:8" x14ac:dyDescent="0.2">
      <c r="A86" s="153">
        <v>64</v>
      </c>
      <c r="B86" s="149" t="s">
        <v>241</v>
      </c>
      <c r="C86" s="152" t="s">
        <v>462</v>
      </c>
    </row>
    <row r="87" spans="1:8" x14ac:dyDescent="0.2">
      <c r="A87" s="153">
        <v>65</v>
      </c>
      <c r="B87" s="149" t="s">
        <v>244</v>
      </c>
      <c r="C87" s="152" t="s">
        <v>462</v>
      </c>
    </row>
    <row r="88" spans="1:8" x14ac:dyDescent="0.2">
      <c r="A88" s="153">
        <v>66</v>
      </c>
      <c r="B88" s="149" t="s">
        <v>244</v>
      </c>
      <c r="C88" s="152" t="s">
        <v>462</v>
      </c>
    </row>
    <row r="89" spans="1:8" x14ac:dyDescent="0.2">
      <c r="A89" s="153">
        <v>67</v>
      </c>
      <c r="B89" s="149" t="s">
        <v>245</v>
      </c>
      <c r="C89" s="152" t="s">
        <v>462</v>
      </c>
    </row>
    <row r="90" spans="1:8" x14ac:dyDescent="0.2">
      <c r="A90" s="153">
        <v>71</v>
      </c>
      <c r="B90" s="149" t="s">
        <v>245</v>
      </c>
      <c r="C90" s="152" t="s">
        <v>462</v>
      </c>
    </row>
    <row r="91" spans="1:8" x14ac:dyDescent="0.2">
      <c r="A91" s="153">
        <v>72</v>
      </c>
      <c r="B91" s="149" t="s">
        <v>245</v>
      </c>
      <c r="C91" s="152" t="s">
        <v>462</v>
      </c>
    </row>
    <row r="92" spans="1:8" x14ac:dyDescent="0.2">
      <c r="A92" s="153">
        <v>73</v>
      </c>
      <c r="B92" s="149" t="s">
        <v>245</v>
      </c>
      <c r="C92" s="152" t="s">
        <v>462</v>
      </c>
    </row>
    <row r="93" spans="1:8" x14ac:dyDescent="0.2">
      <c r="A93" s="153">
        <v>74</v>
      </c>
      <c r="B93" s="149" t="s">
        <v>246</v>
      </c>
      <c r="C93" s="152" t="s">
        <v>462</v>
      </c>
    </row>
    <row r="94" spans="1:8" x14ac:dyDescent="0.2">
      <c r="A94" s="153">
        <v>75</v>
      </c>
      <c r="B94" s="149" t="s">
        <v>247</v>
      </c>
      <c r="C94" s="152" t="s">
        <v>462</v>
      </c>
    </row>
    <row r="95" spans="1:8" x14ac:dyDescent="0.2">
      <c r="A95" s="153">
        <v>76</v>
      </c>
      <c r="B95" s="149" t="s">
        <v>247</v>
      </c>
      <c r="C95" s="152" t="s">
        <v>462</v>
      </c>
    </row>
    <row r="96" spans="1:8" x14ac:dyDescent="0.2">
      <c r="A96" s="153">
        <v>77</v>
      </c>
      <c r="B96" s="149" t="s">
        <v>247</v>
      </c>
      <c r="C96" s="152" t="s">
        <v>462</v>
      </c>
    </row>
    <row r="97" spans="1:3" x14ac:dyDescent="0.2">
      <c r="A97" s="153">
        <v>78</v>
      </c>
      <c r="B97" s="149" t="s">
        <v>248</v>
      </c>
      <c r="C97" s="152" t="s">
        <v>462</v>
      </c>
    </row>
    <row r="98" spans="1:3" x14ac:dyDescent="0.2">
      <c r="A98" s="153">
        <v>79</v>
      </c>
      <c r="B98" s="149" t="s">
        <v>249</v>
      </c>
      <c r="C98" s="152" t="s">
        <v>461</v>
      </c>
    </row>
    <row r="99" spans="1:3" x14ac:dyDescent="0.2">
      <c r="A99" s="153">
        <v>80</v>
      </c>
      <c r="B99" s="149" t="s">
        <v>250</v>
      </c>
      <c r="C99" s="152" t="s">
        <v>462</v>
      </c>
    </row>
    <row r="100" spans="1:3" x14ac:dyDescent="0.2">
      <c r="A100" s="153">
        <v>81</v>
      </c>
      <c r="B100" s="149" t="s">
        <v>251</v>
      </c>
      <c r="C100" s="152" t="s">
        <v>462</v>
      </c>
    </row>
    <row r="101" spans="1:3" x14ac:dyDescent="0.2">
      <c r="A101" s="153">
        <v>82</v>
      </c>
      <c r="B101" s="149" t="s">
        <v>252</v>
      </c>
      <c r="C101" s="152" t="s">
        <v>462</v>
      </c>
    </row>
    <row r="102" spans="1:3" x14ac:dyDescent="0.2">
      <c r="A102" s="153">
        <v>83</v>
      </c>
      <c r="B102" s="149" t="s">
        <v>252</v>
      </c>
      <c r="C102" s="152" t="s">
        <v>462</v>
      </c>
    </row>
    <row r="103" spans="1:3" x14ac:dyDescent="0.2">
      <c r="A103" s="153">
        <v>84</v>
      </c>
      <c r="B103" s="149" t="s">
        <v>252</v>
      </c>
      <c r="C103" s="152" t="s">
        <v>462</v>
      </c>
    </row>
    <row r="104" spans="1:3" x14ac:dyDescent="0.2">
      <c r="A104" s="153">
        <v>85</v>
      </c>
      <c r="B104" s="149" t="s">
        <v>252</v>
      </c>
      <c r="C104" s="152" t="s">
        <v>462</v>
      </c>
    </row>
    <row r="105" spans="1:3" x14ac:dyDescent="0.2">
      <c r="A105" s="153">
        <v>86</v>
      </c>
      <c r="B105" s="149" t="s">
        <v>252</v>
      </c>
      <c r="C105" s="152" t="s">
        <v>462</v>
      </c>
    </row>
    <row r="106" spans="1:3" x14ac:dyDescent="0.2">
      <c r="A106" s="153">
        <v>87</v>
      </c>
      <c r="B106" s="149" t="s">
        <v>252</v>
      </c>
      <c r="C106" s="152" t="s">
        <v>462</v>
      </c>
    </row>
    <row r="107" spans="1:3" x14ac:dyDescent="0.2">
      <c r="A107" s="153">
        <v>88</v>
      </c>
      <c r="B107" s="149" t="s">
        <v>252</v>
      </c>
      <c r="C107" s="152" t="s">
        <v>462</v>
      </c>
    </row>
    <row r="108" spans="1:3" x14ac:dyDescent="0.2">
      <c r="A108" s="153">
        <v>91</v>
      </c>
      <c r="B108" s="149" t="s">
        <v>253</v>
      </c>
      <c r="C108" s="152" t="s">
        <v>462</v>
      </c>
    </row>
    <row r="109" spans="1:3" x14ac:dyDescent="0.2">
      <c r="A109" s="153">
        <v>92</v>
      </c>
      <c r="B109" s="149" t="s">
        <v>253</v>
      </c>
      <c r="C109" s="152" t="s">
        <v>462</v>
      </c>
    </row>
    <row r="110" spans="1:3" x14ac:dyDescent="0.2">
      <c r="A110" s="153">
        <v>93</v>
      </c>
      <c r="B110" s="149" t="s">
        <v>254</v>
      </c>
      <c r="C110" s="152" t="s">
        <v>461</v>
      </c>
    </row>
    <row r="111" spans="1:3" x14ac:dyDescent="0.2">
      <c r="A111" s="153">
        <v>94</v>
      </c>
      <c r="B111" s="149" t="s">
        <v>253</v>
      </c>
      <c r="C111" s="152" t="s">
        <v>462</v>
      </c>
    </row>
    <row r="112" spans="1:3" x14ac:dyDescent="0.2">
      <c r="A112" s="153">
        <v>95</v>
      </c>
      <c r="B112" s="149" t="s">
        <v>253</v>
      </c>
      <c r="C112" s="152" t="s">
        <v>462</v>
      </c>
    </row>
    <row r="113" spans="1:3" x14ac:dyDescent="0.2">
      <c r="A113" s="153">
        <v>96</v>
      </c>
      <c r="B113" s="149" t="s">
        <v>253</v>
      </c>
      <c r="C113" s="152" t="s">
        <v>462</v>
      </c>
    </row>
    <row r="114" spans="1:3" x14ac:dyDescent="0.2">
      <c r="A114" s="153">
        <v>97</v>
      </c>
      <c r="B114" s="149" t="s">
        <v>255</v>
      </c>
      <c r="C114" s="152" t="s">
        <v>462</v>
      </c>
    </row>
    <row r="115" spans="1:3" x14ac:dyDescent="0.2">
      <c r="A115" s="153">
        <v>98</v>
      </c>
      <c r="B115" s="149" t="s">
        <v>256</v>
      </c>
      <c r="C115" s="152" t="s">
        <v>462</v>
      </c>
    </row>
    <row r="116" spans="1:3" x14ac:dyDescent="0.2">
      <c r="A116" s="153">
        <v>99</v>
      </c>
      <c r="B116" s="149" t="s">
        <v>257</v>
      </c>
      <c r="C116" s="152" t="s">
        <v>462</v>
      </c>
    </row>
    <row r="117" spans="1:3" x14ac:dyDescent="0.2">
      <c r="A117" s="153">
        <v>100</v>
      </c>
      <c r="B117" s="149" t="s">
        <v>257</v>
      </c>
      <c r="C117" s="152" t="s">
        <v>462</v>
      </c>
    </row>
    <row r="118" spans="1:3" x14ac:dyDescent="0.2">
      <c r="A118" s="153">
        <v>101</v>
      </c>
      <c r="B118" s="149" t="s">
        <v>258</v>
      </c>
      <c r="C118" s="152" t="s">
        <v>462</v>
      </c>
    </row>
    <row r="119" spans="1:3" x14ac:dyDescent="0.2">
      <c r="A119" s="153">
        <v>102</v>
      </c>
      <c r="B119" s="149" t="s">
        <v>258</v>
      </c>
      <c r="C119" s="152" t="s">
        <v>462</v>
      </c>
    </row>
    <row r="120" spans="1:3" x14ac:dyDescent="0.2">
      <c r="A120" s="153">
        <v>103</v>
      </c>
      <c r="B120" s="149" t="s">
        <v>258</v>
      </c>
      <c r="C120" s="152" t="s">
        <v>462</v>
      </c>
    </row>
    <row r="121" spans="1:3" x14ac:dyDescent="0.2">
      <c r="A121" s="153">
        <v>104</v>
      </c>
      <c r="B121" s="149" t="s">
        <v>259</v>
      </c>
      <c r="C121" s="152" t="s">
        <v>462</v>
      </c>
    </row>
    <row r="122" spans="1:3" x14ac:dyDescent="0.2">
      <c r="A122" s="153">
        <v>105</v>
      </c>
      <c r="B122" s="149" t="s">
        <v>259</v>
      </c>
      <c r="C122" s="152" t="s">
        <v>462</v>
      </c>
    </row>
    <row r="123" spans="1:3" x14ac:dyDescent="0.2">
      <c r="A123" s="153">
        <v>106</v>
      </c>
      <c r="B123" s="149" t="s">
        <v>259</v>
      </c>
      <c r="C123" s="152" t="s">
        <v>462</v>
      </c>
    </row>
    <row r="124" spans="1:3" x14ac:dyDescent="0.2">
      <c r="A124" s="153">
        <v>107</v>
      </c>
      <c r="B124" s="149" t="s">
        <v>259</v>
      </c>
      <c r="C124" s="152" t="s">
        <v>462</v>
      </c>
    </row>
    <row r="125" spans="1:3" x14ac:dyDescent="0.2">
      <c r="A125" s="153">
        <v>108</v>
      </c>
      <c r="B125" s="149" t="s">
        <v>259</v>
      </c>
      <c r="C125" s="152" t="s">
        <v>462</v>
      </c>
    </row>
    <row r="126" spans="1:3" x14ac:dyDescent="0.2">
      <c r="A126" s="153">
        <v>109</v>
      </c>
      <c r="B126" s="149" t="s">
        <v>259</v>
      </c>
      <c r="C126" s="152" t="s">
        <v>462</v>
      </c>
    </row>
    <row r="127" spans="1:3" x14ac:dyDescent="0.2">
      <c r="A127" s="153">
        <v>110</v>
      </c>
      <c r="B127" s="149" t="s">
        <v>259</v>
      </c>
      <c r="C127" s="152" t="s">
        <v>462</v>
      </c>
    </row>
    <row r="128" spans="1:3" x14ac:dyDescent="0.2">
      <c r="A128" s="153">
        <v>111</v>
      </c>
      <c r="B128" s="149" t="s">
        <v>260</v>
      </c>
      <c r="C128" s="152" t="s">
        <v>462</v>
      </c>
    </row>
    <row r="129" spans="1:3" x14ac:dyDescent="0.2">
      <c r="A129" s="153">
        <v>112</v>
      </c>
      <c r="B129" s="149" t="s">
        <v>261</v>
      </c>
      <c r="C129" s="152" t="s">
        <v>462</v>
      </c>
    </row>
    <row r="130" spans="1:3" x14ac:dyDescent="0.2">
      <c r="A130" s="153">
        <v>113</v>
      </c>
      <c r="B130" s="149" t="s">
        <v>261</v>
      </c>
      <c r="C130" s="152" t="s">
        <v>462</v>
      </c>
    </row>
    <row r="131" spans="1:3" x14ac:dyDescent="0.2">
      <c r="A131" s="153">
        <v>115</v>
      </c>
      <c r="B131" s="149" t="s">
        <v>261</v>
      </c>
      <c r="C131" s="152" t="s">
        <v>462</v>
      </c>
    </row>
    <row r="132" spans="1:3" x14ac:dyDescent="0.2">
      <c r="A132" s="153">
        <v>116</v>
      </c>
      <c r="B132" s="149" t="s">
        <v>261</v>
      </c>
      <c r="C132" s="152" t="s">
        <v>462</v>
      </c>
    </row>
    <row r="133" spans="1:3" x14ac:dyDescent="0.2">
      <c r="A133" s="153">
        <v>117</v>
      </c>
      <c r="B133" s="149" t="s">
        <v>261</v>
      </c>
      <c r="C133" s="152" t="s">
        <v>462</v>
      </c>
    </row>
    <row r="134" spans="1:3" x14ac:dyDescent="0.2">
      <c r="A134" s="153">
        <v>118</v>
      </c>
      <c r="B134" s="149" t="s">
        <v>262</v>
      </c>
      <c r="C134" s="152" t="s">
        <v>462</v>
      </c>
    </row>
    <row r="135" spans="1:3" x14ac:dyDescent="0.2">
      <c r="A135" s="153">
        <v>119</v>
      </c>
      <c r="B135" s="149" t="s">
        <v>262</v>
      </c>
      <c r="C135" s="152" t="s">
        <v>462</v>
      </c>
    </row>
    <row r="136" spans="1:3" x14ac:dyDescent="0.2">
      <c r="A136" s="153">
        <v>120</v>
      </c>
      <c r="B136" s="149" t="s">
        <v>234</v>
      </c>
      <c r="C136" s="152" t="s">
        <v>462</v>
      </c>
    </row>
    <row r="137" spans="1:3" x14ac:dyDescent="0.2">
      <c r="A137" s="153">
        <v>121</v>
      </c>
      <c r="B137" s="149" t="s">
        <v>263</v>
      </c>
      <c r="C137" s="152" t="s">
        <v>461</v>
      </c>
    </row>
    <row r="138" spans="1:3" x14ac:dyDescent="0.2">
      <c r="A138" s="153">
        <v>122</v>
      </c>
      <c r="B138" s="149" t="s">
        <v>264</v>
      </c>
      <c r="C138" s="152" t="s">
        <v>461</v>
      </c>
    </row>
    <row r="139" spans="1:3" x14ac:dyDescent="0.2">
      <c r="A139" s="153">
        <v>123</v>
      </c>
      <c r="B139" s="149" t="s">
        <v>265</v>
      </c>
      <c r="C139" s="152" t="s">
        <v>461</v>
      </c>
    </row>
    <row r="140" spans="1:3" x14ac:dyDescent="0.2">
      <c r="A140" s="153">
        <v>124</v>
      </c>
      <c r="B140" s="149" t="s">
        <v>265</v>
      </c>
      <c r="C140" s="152" t="s">
        <v>461</v>
      </c>
    </row>
    <row r="141" spans="1:3" x14ac:dyDescent="0.2">
      <c r="A141" s="153">
        <v>125</v>
      </c>
      <c r="B141" s="149" t="s">
        <v>265</v>
      </c>
      <c r="C141" s="152" t="s">
        <v>461</v>
      </c>
    </row>
    <row r="142" spans="1:3" x14ac:dyDescent="0.2">
      <c r="A142" s="153">
        <v>126</v>
      </c>
      <c r="B142" s="149" t="s">
        <v>266</v>
      </c>
      <c r="C142" s="152" t="s">
        <v>461</v>
      </c>
    </row>
    <row r="143" spans="1:3" x14ac:dyDescent="0.2">
      <c r="A143" s="153">
        <v>127</v>
      </c>
      <c r="B143" s="149" t="s">
        <v>267</v>
      </c>
      <c r="C143" s="152" t="s">
        <v>461</v>
      </c>
    </row>
    <row r="144" spans="1:3" x14ac:dyDescent="0.2">
      <c r="A144" s="153">
        <v>128</v>
      </c>
      <c r="B144" s="149" t="s">
        <v>268</v>
      </c>
      <c r="C144" s="152" t="s">
        <v>461</v>
      </c>
    </row>
    <row r="145" spans="1:3" x14ac:dyDescent="0.2">
      <c r="A145" s="153">
        <v>129</v>
      </c>
      <c r="B145" s="149" t="s">
        <v>267</v>
      </c>
      <c r="C145" s="152" t="s">
        <v>461</v>
      </c>
    </row>
    <row r="146" spans="1:3" x14ac:dyDescent="0.2">
      <c r="A146" s="153">
        <v>130</v>
      </c>
      <c r="B146" s="149" t="s">
        <v>269</v>
      </c>
      <c r="C146" s="152" t="s">
        <v>461</v>
      </c>
    </row>
    <row r="147" spans="1:3" x14ac:dyDescent="0.2">
      <c r="A147" s="153">
        <v>131</v>
      </c>
      <c r="B147" s="149" t="s">
        <v>269</v>
      </c>
      <c r="C147" s="152" t="s">
        <v>461</v>
      </c>
    </row>
    <row r="148" spans="1:3" x14ac:dyDescent="0.2">
      <c r="A148" s="153">
        <v>132</v>
      </c>
      <c r="B148" s="149" t="s">
        <v>270</v>
      </c>
      <c r="C148" s="152" t="s">
        <v>461</v>
      </c>
    </row>
    <row r="149" spans="1:3" x14ac:dyDescent="0.2">
      <c r="A149" s="153">
        <v>133</v>
      </c>
      <c r="B149" s="149" t="s">
        <v>270</v>
      </c>
      <c r="C149" s="152" t="s">
        <v>461</v>
      </c>
    </row>
    <row r="150" spans="1:3" x14ac:dyDescent="0.2">
      <c r="A150" s="153">
        <v>134</v>
      </c>
      <c r="B150" s="149" t="s">
        <v>270</v>
      </c>
      <c r="C150" s="152" t="s">
        <v>461</v>
      </c>
    </row>
    <row r="151" spans="1:3" x14ac:dyDescent="0.2">
      <c r="A151" s="153">
        <v>135</v>
      </c>
      <c r="B151" s="149" t="s">
        <v>270</v>
      </c>
      <c r="C151" s="152" t="s">
        <v>461</v>
      </c>
    </row>
    <row r="152" spans="1:3" x14ac:dyDescent="0.2">
      <c r="A152" s="153">
        <v>136</v>
      </c>
      <c r="B152" s="149" t="s">
        <v>270</v>
      </c>
      <c r="C152" s="152" t="s">
        <v>461</v>
      </c>
    </row>
    <row r="153" spans="1:3" x14ac:dyDescent="0.2">
      <c r="A153" s="153">
        <v>137</v>
      </c>
      <c r="B153" s="149" t="s">
        <v>270</v>
      </c>
      <c r="C153" s="152" t="s">
        <v>461</v>
      </c>
    </row>
    <row r="154" spans="1:3" x14ac:dyDescent="0.2">
      <c r="A154" s="153">
        <v>138</v>
      </c>
      <c r="B154" s="149" t="s">
        <v>270</v>
      </c>
      <c r="C154" s="152" t="s">
        <v>461</v>
      </c>
    </row>
    <row r="155" spans="1:3" x14ac:dyDescent="0.2">
      <c r="A155" s="153">
        <v>140</v>
      </c>
      <c r="B155" s="149" t="s">
        <v>254</v>
      </c>
      <c r="C155" s="152" t="s">
        <v>461</v>
      </c>
    </row>
    <row r="156" spans="1:3" x14ac:dyDescent="0.2">
      <c r="A156" s="153">
        <v>141</v>
      </c>
      <c r="B156" s="149" t="s">
        <v>271</v>
      </c>
      <c r="C156" s="152" t="s">
        <v>461</v>
      </c>
    </row>
    <row r="157" spans="1:3" x14ac:dyDescent="0.2">
      <c r="A157" s="153">
        <v>142</v>
      </c>
      <c r="B157" s="149" t="s">
        <v>271</v>
      </c>
      <c r="C157" s="152" t="s">
        <v>461</v>
      </c>
    </row>
    <row r="158" spans="1:3" x14ac:dyDescent="0.2">
      <c r="A158" s="153">
        <v>143</v>
      </c>
      <c r="B158" s="149" t="s">
        <v>257</v>
      </c>
      <c r="C158" s="152" t="s">
        <v>462</v>
      </c>
    </row>
    <row r="159" spans="1:3" x14ac:dyDescent="0.2">
      <c r="A159" s="153">
        <v>144</v>
      </c>
      <c r="B159" s="149" t="s">
        <v>272</v>
      </c>
      <c r="C159" s="152" t="s">
        <v>461</v>
      </c>
    </row>
    <row r="160" spans="1:3" x14ac:dyDescent="0.2">
      <c r="A160" s="153">
        <v>145</v>
      </c>
      <c r="B160" s="149" t="s">
        <v>272</v>
      </c>
      <c r="C160" s="152" t="s">
        <v>461</v>
      </c>
    </row>
    <row r="161" spans="1:3" x14ac:dyDescent="0.2">
      <c r="A161" s="153">
        <v>146</v>
      </c>
      <c r="B161" s="149" t="s">
        <v>272</v>
      </c>
      <c r="C161" s="152" t="s">
        <v>461</v>
      </c>
    </row>
    <row r="162" spans="1:3" x14ac:dyDescent="0.2">
      <c r="A162" s="153">
        <v>147</v>
      </c>
      <c r="B162" s="149" t="s">
        <v>272</v>
      </c>
      <c r="C162" s="152" t="s">
        <v>461</v>
      </c>
    </row>
    <row r="163" spans="1:3" x14ac:dyDescent="0.2">
      <c r="A163" s="153">
        <v>148</v>
      </c>
      <c r="B163" s="149" t="s">
        <v>273</v>
      </c>
      <c r="C163" s="152" t="s">
        <v>461</v>
      </c>
    </row>
    <row r="164" spans="1:3" x14ac:dyDescent="0.2">
      <c r="A164" s="153">
        <v>149</v>
      </c>
      <c r="B164" s="149" t="s">
        <v>274</v>
      </c>
      <c r="C164" s="152" t="s">
        <v>461</v>
      </c>
    </row>
    <row r="165" spans="1:3" x14ac:dyDescent="0.2">
      <c r="A165" s="153">
        <v>150</v>
      </c>
      <c r="B165" s="149" t="s">
        <v>266</v>
      </c>
      <c r="C165" s="152" t="s">
        <v>461</v>
      </c>
    </row>
    <row r="166" spans="1:3" x14ac:dyDescent="0.2">
      <c r="A166" s="153">
        <v>151</v>
      </c>
      <c r="B166" s="149" t="s">
        <v>266</v>
      </c>
      <c r="C166" s="152" t="s">
        <v>461</v>
      </c>
    </row>
    <row r="167" spans="1:3" x14ac:dyDescent="0.2">
      <c r="A167" s="153">
        <v>152</v>
      </c>
      <c r="B167" s="149" t="s">
        <v>266</v>
      </c>
      <c r="C167" s="152" t="s">
        <v>461</v>
      </c>
    </row>
    <row r="168" spans="1:3" x14ac:dyDescent="0.2">
      <c r="A168" s="153">
        <v>153</v>
      </c>
      <c r="B168" s="149" t="s">
        <v>266</v>
      </c>
      <c r="C168" s="152" t="s">
        <v>461</v>
      </c>
    </row>
    <row r="169" spans="1:3" x14ac:dyDescent="0.2">
      <c r="A169" s="153">
        <v>154</v>
      </c>
      <c r="B169" s="149" t="s">
        <v>266</v>
      </c>
      <c r="C169" s="152" t="s">
        <v>461</v>
      </c>
    </row>
    <row r="170" spans="1:3" x14ac:dyDescent="0.2">
      <c r="A170" s="153">
        <v>155</v>
      </c>
      <c r="B170" s="149" t="s">
        <v>254</v>
      </c>
      <c r="C170" s="152" t="s">
        <v>462</v>
      </c>
    </row>
    <row r="171" spans="1:3" x14ac:dyDescent="0.2">
      <c r="A171" s="153">
        <v>156</v>
      </c>
      <c r="B171" s="149" t="s">
        <v>266</v>
      </c>
      <c r="C171" s="152" t="s">
        <v>461</v>
      </c>
    </row>
    <row r="172" spans="1:3" x14ac:dyDescent="0.2">
      <c r="A172" s="153">
        <v>157</v>
      </c>
      <c r="B172" s="149" t="s">
        <v>266</v>
      </c>
      <c r="C172" s="152" t="s">
        <v>461</v>
      </c>
    </row>
    <row r="173" spans="1:3" x14ac:dyDescent="0.2">
      <c r="A173" s="153">
        <v>158</v>
      </c>
      <c r="B173" s="149" t="s">
        <v>266</v>
      </c>
      <c r="C173" s="152" t="s">
        <v>461</v>
      </c>
    </row>
    <row r="174" spans="1:3" x14ac:dyDescent="0.2">
      <c r="A174" s="153">
        <v>159</v>
      </c>
      <c r="B174" s="149" t="s">
        <v>241</v>
      </c>
      <c r="C174" s="152" t="s">
        <v>462</v>
      </c>
    </row>
    <row r="175" spans="1:3" x14ac:dyDescent="0.2">
      <c r="A175" s="153">
        <v>160</v>
      </c>
      <c r="B175" s="149" t="s">
        <v>266</v>
      </c>
      <c r="C175" s="152" t="s">
        <v>461</v>
      </c>
    </row>
    <row r="176" spans="1:3" x14ac:dyDescent="0.2">
      <c r="A176" s="153">
        <v>161</v>
      </c>
      <c r="B176" s="149" t="s">
        <v>266</v>
      </c>
      <c r="C176" s="152" t="s">
        <v>461</v>
      </c>
    </row>
    <row r="177" spans="1:3" x14ac:dyDescent="0.2">
      <c r="A177" s="153">
        <v>162</v>
      </c>
      <c r="B177" s="149" t="s">
        <v>266</v>
      </c>
      <c r="C177" s="152" t="s">
        <v>461</v>
      </c>
    </row>
    <row r="178" spans="1:3" x14ac:dyDescent="0.2">
      <c r="A178" s="153">
        <v>163</v>
      </c>
      <c r="B178" s="149" t="s">
        <v>266</v>
      </c>
      <c r="C178" s="152" t="s">
        <v>461</v>
      </c>
    </row>
    <row r="179" spans="1:3" x14ac:dyDescent="0.2">
      <c r="A179" s="153">
        <v>164</v>
      </c>
      <c r="B179" s="149" t="s">
        <v>266</v>
      </c>
      <c r="C179" s="152" t="s">
        <v>461</v>
      </c>
    </row>
    <row r="180" spans="1:3" x14ac:dyDescent="0.2">
      <c r="A180" s="153">
        <v>165</v>
      </c>
      <c r="B180" s="149" t="s">
        <v>266</v>
      </c>
      <c r="C180" s="152" t="s">
        <v>461</v>
      </c>
    </row>
    <row r="181" spans="1:3" x14ac:dyDescent="0.2">
      <c r="A181" s="153">
        <v>166</v>
      </c>
      <c r="B181" s="149" t="s">
        <v>266</v>
      </c>
      <c r="C181" s="152" t="s">
        <v>461</v>
      </c>
    </row>
    <row r="182" spans="1:3" x14ac:dyDescent="0.2">
      <c r="A182" s="153">
        <v>167</v>
      </c>
      <c r="B182" s="149" t="s">
        <v>266</v>
      </c>
      <c r="C182" s="152" t="s">
        <v>461</v>
      </c>
    </row>
    <row r="183" spans="1:3" x14ac:dyDescent="0.2">
      <c r="A183" s="153">
        <v>168</v>
      </c>
      <c r="B183" s="149" t="s">
        <v>266</v>
      </c>
      <c r="C183" s="152" t="s">
        <v>461</v>
      </c>
    </row>
    <row r="184" spans="1:3" x14ac:dyDescent="0.2">
      <c r="A184" s="153">
        <v>169</v>
      </c>
      <c r="B184" s="149" t="s">
        <v>266</v>
      </c>
      <c r="C184" s="152" t="s">
        <v>461</v>
      </c>
    </row>
    <row r="185" spans="1:3" x14ac:dyDescent="0.2">
      <c r="A185" s="153">
        <v>170</v>
      </c>
      <c r="B185" s="149" t="s">
        <v>266</v>
      </c>
      <c r="C185" s="152" t="s">
        <v>461</v>
      </c>
    </row>
    <row r="186" spans="1:3" x14ac:dyDescent="0.2">
      <c r="A186" s="153">
        <v>171</v>
      </c>
      <c r="B186" s="149" t="s">
        <v>266</v>
      </c>
      <c r="C186" s="152" t="s">
        <v>461</v>
      </c>
    </row>
    <row r="187" spans="1:3" x14ac:dyDescent="0.2">
      <c r="A187" s="153">
        <v>172</v>
      </c>
      <c r="B187" s="149" t="s">
        <v>266</v>
      </c>
      <c r="C187" s="152" t="s">
        <v>461</v>
      </c>
    </row>
    <row r="188" spans="1:3" x14ac:dyDescent="0.2">
      <c r="A188" s="153">
        <v>173</v>
      </c>
      <c r="B188" s="149" t="s">
        <v>266</v>
      </c>
      <c r="C188" s="152" t="s">
        <v>461</v>
      </c>
    </row>
    <row r="189" spans="1:3" x14ac:dyDescent="0.2">
      <c r="A189" s="153">
        <v>174</v>
      </c>
      <c r="B189" s="149" t="s">
        <v>266</v>
      </c>
      <c r="C189" s="152" t="s">
        <v>461</v>
      </c>
    </row>
    <row r="190" spans="1:3" x14ac:dyDescent="0.2">
      <c r="A190" s="153">
        <v>175</v>
      </c>
      <c r="B190" s="149" t="s">
        <v>266</v>
      </c>
      <c r="C190" s="152" t="s">
        <v>461</v>
      </c>
    </row>
    <row r="191" spans="1:3" x14ac:dyDescent="0.2">
      <c r="A191" s="153">
        <v>176</v>
      </c>
      <c r="B191" s="149" t="s">
        <v>266</v>
      </c>
      <c r="C191" s="152" t="s">
        <v>461</v>
      </c>
    </row>
    <row r="192" spans="1:3" x14ac:dyDescent="0.2">
      <c r="A192" s="153">
        <v>177</v>
      </c>
      <c r="B192" s="149" t="s">
        <v>266</v>
      </c>
      <c r="C192" s="152" t="s">
        <v>461</v>
      </c>
    </row>
    <row r="193" spans="1:3" x14ac:dyDescent="0.2">
      <c r="A193" s="153">
        <v>178</v>
      </c>
      <c r="B193" s="149" t="s">
        <v>275</v>
      </c>
      <c r="C193" s="152" t="s">
        <v>461</v>
      </c>
    </row>
    <row r="194" spans="1:3" x14ac:dyDescent="0.2">
      <c r="A194" s="153">
        <v>179</v>
      </c>
      <c r="B194" s="149" t="s">
        <v>266</v>
      </c>
      <c r="C194" s="152" t="s">
        <v>461</v>
      </c>
    </row>
    <row r="195" spans="1:3" x14ac:dyDescent="0.2">
      <c r="A195" s="153">
        <v>180</v>
      </c>
      <c r="B195" s="149" t="s">
        <v>266</v>
      </c>
      <c r="C195" s="152" t="s">
        <v>461</v>
      </c>
    </row>
    <row r="196" spans="1:3" x14ac:dyDescent="0.2">
      <c r="A196" s="153">
        <v>181</v>
      </c>
      <c r="B196" s="149" t="s">
        <v>266</v>
      </c>
      <c r="C196" s="152" t="s">
        <v>461</v>
      </c>
    </row>
    <row r="197" spans="1:3" x14ac:dyDescent="0.2">
      <c r="A197" s="153">
        <v>182</v>
      </c>
      <c r="B197" s="149" t="s">
        <v>266</v>
      </c>
      <c r="C197" s="152" t="s">
        <v>461</v>
      </c>
    </row>
    <row r="198" spans="1:3" x14ac:dyDescent="0.2">
      <c r="A198" s="153">
        <v>183</v>
      </c>
      <c r="B198" s="149" t="s">
        <v>266</v>
      </c>
      <c r="C198" s="152" t="s">
        <v>461</v>
      </c>
    </row>
    <row r="199" spans="1:3" x14ac:dyDescent="0.2">
      <c r="A199" s="153">
        <v>184</v>
      </c>
      <c r="B199" s="149" t="s">
        <v>266</v>
      </c>
      <c r="C199" s="152" t="s">
        <v>461</v>
      </c>
    </row>
    <row r="200" spans="1:3" x14ac:dyDescent="0.2">
      <c r="A200" s="153">
        <v>185</v>
      </c>
      <c r="B200" s="149" t="s">
        <v>266</v>
      </c>
      <c r="C200" s="152" t="s">
        <v>461</v>
      </c>
    </row>
    <row r="201" spans="1:3" x14ac:dyDescent="0.2">
      <c r="A201" s="153">
        <v>186</v>
      </c>
      <c r="B201" s="149" t="s">
        <v>266</v>
      </c>
      <c r="C201" s="152" t="s">
        <v>461</v>
      </c>
    </row>
    <row r="202" spans="1:3" x14ac:dyDescent="0.2">
      <c r="A202" s="153">
        <v>187</v>
      </c>
      <c r="B202" s="149" t="s">
        <v>266</v>
      </c>
      <c r="C202" s="152" t="s">
        <v>461</v>
      </c>
    </row>
    <row r="203" spans="1:3" x14ac:dyDescent="0.2">
      <c r="A203" s="153">
        <v>188</v>
      </c>
      <c r="B203" s="149" t="s">
        <v>266</v>
      </c>
      <c r="C203" s="152" t="s">
        <v>461</v>
      </c>
    </row>
    <row r="204" spans="1:3" x14ac:dyDescent="0.2">
      <c r="A204" s="153">
        <v>189</v>
      </c>
      <c r="B204" s="149" t="s">
        <v>266</v>
      </c>
      <c r="C204" s="152" t="s">
        <v>462</v>
      </c>
    </row>
    <row r="205" spans="1:3" x14ac:dyDescent="0.2">
      <c r="A205" s="153">
        <v>190</v>
      </c>
      <c r="B205" s="149" t="s">
        <v>266</v>
      </c>
      <c r="C205" s="152" t="s">
        <v>462</v>
      </c>
    </row>
    <row r="206" spans="1:3" x14ac:dyDescent="0.2">
      <c r="A206" s="153">
        <v>191</v>
      </c>
      <c r="B206" s="149" t="s">
        <v>266</v>
      </c>
      <c r="C206" s="152" t="s">
        <v>462</v>
      </c>
    </row>
    <row r="207" spans="1:3" x14ac:dyDescent="0.2">
      <c r="A207" s="153">
        <v>192</v>
      </c>
      <c r="B207" s="149" t="s">
        <v>266</v>
      </c>
      <c r="C207" s="152" t="s">
        <v>462</v>
      </c>
    </row>
    <row r="208" spans="1:3" x14ac:dyDescent="0.2">
      <c r="A208" s="153">
        <v>193</v>
      </c>
      <c r="B208" s="149" t="s">
        <v>266</v>
      </c>
      <c r="C208" s="152" t="s">
        <v>462</v>
      </c>
    </row>
    <row r="209" spans="1:3" x14ac:dyDescent="0.2">
      <c r="A209" s="153">
        <v>194</v>
      </c>
      <c r="B209" s="149" t="s">
        <v>266</v>
      </c>
      <c r="C209" s="152" t="s">
        <v>462</v>
      </c>
    </row>
    <row r="210" spans="1:3" x14ac:dyDescent="0.2">
      <c r="A210" s="153">
        <v>195</v>
      </c>
      <c r="B210" s="149" t="s">
        <v>266</v>
      </c>
      <c r="C210" s="152" t="s">
        <v>462</v>
      </c>
    </row>
    <row r="211" spans="1:3" x14ac:dyDescent="0.2">
      <c r="A211" s="153">
        <v>196</v>
      </c>
      <c r="B211" s="149" t="s">
        <v>266</v>
      </c>
      <c r="C211" s="152" t="s">
        <v>462</v>
      </c>
    </row>
    <row r="212" spans="1:3" x14ac:dyDescent="0.2">
      <c r="A212" s="153">
        <v>197</v>
      </c>
      <c r="B212" s="149" t="s">
        <v>266</v>
      </c>
      <c r="C212" s="152" t="s">
        <v>462</v>
      </c>
    </row>
    <row r="213" spans="1:3" x14ac:dyDescent="0.2">
      <c r="A213" s="153">
        <v>198</v>
      </c>
      <c r="B213" s="149" t="s">
        <v>266</v>
      </c>
      <c r="C213" s="152" t="s">
        <v>462</v>
      </c>
    </row>
    <row r="214" spans="1:3" x14ac:dyDescent="0.2">
      <c r="A214" s="153">
        <v>199</v>
      </c>
      <c r="B214" s="149" t="s">
        <v>266</v>
      </c>
      <c r="C214" s="152" t="s">
        <v>462</v>
      </c>
    </row>
    <row r="215" spans="1:3" x14ac:dyDescent="0.2">
      <c r="A215" s="153">
        <v>201</v>
      </c>
      <c r="B215" s="149" t="s">
        <v>266</v>
      </c>
      <c r="C215" s="152" t="s">
        <v>462</v>
      </c>
    </row>
    <row r="216" spans="1:3" x14ac:dyDescent="0.2">
      <c r="A216" s="153">
        <v>202</v>
      </c>
      <c r="B216" s="149" t="s">
        <v>266</v>
      </c>
      <c r="C216" s="152" t="s">
        <v>462</v>
      </c>
    </row>
    <row r="217" spans="1:3" x14ac:dyDescent="0.2">
      <c r="A217" s="153">
        <v>203</v>
      </c>
      <c r="B217" s="149" t="s">
        <v>266</v>
      </c>
      <c r="C217" s="152" t="s">
        <v>462</v>
      </c>
    </row>
    <row r="218" spans="1:3" x14ac:dyDescent="0.2">
      <c r="A218" s="153">
        <v>204</v>
      </c>
      <c r="B218" s="149" t="s">
        <v>266</v>
      </c>
      <c r="C218" s="152" t="s">
        <v>462</v>
      </c>
    </row>
    <row r="219" spans="1:3" x14ac:dyDescent="0.2">
      <c r="A219" s="153">
        <v>205</v>
      </c>
      <c r="B219" s="149" t="s">
        <v>266</v>
      </c>
      <c r="C219" s="152" t="s">
        <v>462</v>
      </c>
    </row>
    <row r="220" spans="1:3" x14ac:dyDescent="0.2">
      <c r="A220" s="153">
        <v>206</v>
      </c>
      <c r="B220" s="149" t="s">
        <v>266</v>
      </c>
      <c r="C220" s="152" t="s">
        <v>462</v>
      </c>
    </row>
    <row r="221" spans="1:3" x14ac:dyDescent="0.2">
      <c r="A221" s="153">
        <v>207</v>
      </c>
      <c r="B221" s="149" t="s">
        <v>266</v>
      </c>
      <c r="C221" s="152" t="s">
        <v>462</v>
      </c>
    </row>
    <row r="222" spans="1:3" x14ac:dyDescent="0.2">
      <c r="A222" s="153">
        <v>208</v>
      </c>
      <c r="B222" s="149" t="s">
        <v>266</v>
      </c>
      <c r="C222" s="152" t="s">
        <v>462</v>
      </c>
    </row>
    <row r="223" spans="1:3" x14ac:dyDescent="0.2">
      <c r="A223" s="153">
        <v>209</v>
      </c>
      <c r="B223" s="149" t="s">
        <v>266</v>
      </c>
      <c r="C223" s="152" t="s">
        <v>461</v>
      </c>
    </row>
    <row r="224" spans="1:3" x14ac:dyDescent="0.2">
      <c r="A224" s="153">
        <v>210</v>
      </c>
      <c r="B224" s="149" t="s">
        <v>266</v>
      </c>
      <c r="C224" s="152" t="s">
        <v>461</v>
      </c>
    </row>
    <row r="225" spans="1:3" x14ac:dyDescent="0.2">
      <c r="A225" s="153">
        <v>211</v>
      </c>
      <c r="B225" s="149" t="s">
        <v>266</v>
      </c>
      <c r="C225" s="152" t="s">
        <v>461</v>
      </c>
    </row>
    <row r="226" spans="1:3" x14ac:dyDescent="0.2">
      <c r="A226" s="153">
        <v>212</v>
      </c>
      <c r="B226" s="149" t="s">
        <v>266</v>
      </c>
      <c r="C226" s="152" t="s">
        <v>461</v>
      </c>
    </row>
    <row r="227" spans="1:3" x14ac:dyDescent="0.2">
      <c r="A227" s="153">
        <v>213</v>
      </c>
      <c r="B227" s="149" t="s">
        <v>266</v>
      </c>
      <c r="C227" s="152" t="s">
        <v>461</v>
      </c>
    </row>
    <row r="228" spans="1:3" x14ac:dyDescent="0.2">
      <c r="A228" s="153">
        <v>214</v>
      </c>
      <c r="B228" s="149" t="s">
        <v>266</v>
      </c>
      <c r="C228" s="152" t="s">
        <v>461</v>
      </c>
    </row>
    <row r="229" spans="1:3" x14ac:dyDescent="0.2">
      <c r="A229" s="153">
        <v>215</v>
      </c>
      <c r="B229" s="149" t="s">
        <v>266</v>
      </c>
      <c r="C229" s="152" t="s">
        <v>461</v>
      </c>
    </row>
    <row r="230" spans="1:3" x14ac:dyDescent="0.2">
      <c r="A230" s="153">
        <v>216</v>
      </c>
      <c r="B230" s="149" t="s">
        <v>266</v>
      </c>
      <c r="C230" s="152" t="s">
        <v>461</v>
      </c>
    </row>
    <row r="231" spans="1:3" x14ac:dyDescent="0.2">
      <c r="A231" s="153">
        <v>217</v>
      </c>
      <c r="B231" s="149" t="s">
        <v>266</v>
      </c>
      <c r="C231" s="152" t="s">
        <v>461</v>
      </c>
    </row>
    <row r="232" spans="1:3" x14ac:dyDescent="0.2">
      <c r="A232" s="153">
        <v>218</v>
      </c>
      <c r="B232" s="149" t="s">
        <v>266</v>
      </c>
      <c r="C232" s="152" t="s">
        <v>461</v>
      </c>
    </row>
    <row r="233" spans="1:3" x14ac:dyDescent="0.2">
      <c r="A233" s="153">
        <v>219</v>
      </c>
      <c r="B233" s="149" t="s">
        <v>266</v>
      </c>
      <c r="C233" s="152" t="s">
        <v>461</v>
      </c>
    </row>
    <row r="234" spans="1:3" x14ac:dyDescent="0.2">
      <c r="A234" s="153">
        <v>220</v>
      </c>
      <c r="B234" s="149" t="s">
        <v>266</v>
      </c>
      <c r="C234" s="152" t="s">
        <v>461</v>
      </c>
    </row>
    <row r="235" spans="1:3" x14ac:dyDescent="0.2">
      <c r="A235" s="153">
        <v>221</v>
      </c>
      <c r="B235" s="149" t="s">
        <v>266</v>
      </c>
      <c r="C235" s="152" t="s">
        <v>461</v>
      </c>
    </row>
    <row r="236" spans="1:3" x14ac:dyDescent="0.2">
      <c r="A236" s="153">
        <v>222</v>
      </c>
      <c r="B236" s="149" t="s">
        <v>266</v>
      </c>
      <c r="C236" s="152" t="s">
        <v>461</v>
      </c>
    </row>
    <row r="237" spans="1:3" x14ac:dyDescent="0.2">
      <c r="A237" s="153">
        <v>223</v>
      </c>
      <c r="B237" s="149" t="s">
        <v>266</v>
      </c>
      <c r="C237" s="152" t="s">
        <v>461</v>
      </c>
    </row>
    <row r="238" spans="1:3" x14ac:dyDescent="0.2">
      <c r="A238" s="153">
        <v>224</v>
      </c>
      <c r="B238" s="149" t="s">
        <v>266</v>
      </c>
      <c r="C238" s="152" t="s">
        <v>461</v>
      </c>
    </row>
    <row r="239" spans="1:3" x14ac:dyDescent="0.2">
      <c r="A239" s="153">
        <v>225</v>
      </c>
      <c r="B239" s="149" t="s">
        <v>266</v>
      </c>
      <c r="C239" s="152" t="s">
        <v>461</v>
      </c>
    </row>
    <row r="240" spans="1:3" x14ac:dyDescent="0.2">
      <c r="A240" s="153">
        <v>226</v>
      </c>
      <c r="B240" s="149" t="s">
        <v>266</v>
      </c>
      <c r="C240" s="152" t="s">
        <v>461</v>
      </c>
    </row>
    <row r="241" spans="1:3" x14ac:dyDescent="0.2">
      <c r="A241" s="153">
        <v>227</v>
      </c>
      <c r="B241" s="149" t="s">
        <v>266</v>
      </c>
      <c r="C241" s="152" t="s">
        <v>461</v>
      </c>
    </row>
    <row r="242" spans="1:3" x14ac:dyDescent="0.2">
      <c r="A242" s="153">
        <v>228</v>
      </c>
      <c r="B242" s="149" t="s">
        <v>276</v>
      </c>
      <c r="C242" s="152" t="s">
        <v>462</v>
      </c>
    </row>
    <row r="243" spans="1:3" x14ac:dyDescent="0.2">
      <c r="A243" s="153">
        <v>229</v>
      </c>
      <c r="B243" s="149" t="s">
        <v>276</v>
      </c>
      <c r="C243" s="152" t="s">
        <v>462</v>
      </c>
    </row>
    <row r="244" spans="1:3" x14ac:dyDescent="0.2">
      <c r="A244" s="153">
        <v>230</v>
      </c>
      <c r="B244" s="149" t="s">
        <v>266</v>
      </c>
      <c r="C244" s="152" t="s">
        <v>462</v>
      </c>
    </row>
    <row r="245" spans="1:3" x14ac:dyDescent="0.2">
      <c r="A245" s="153">
        <v>231</v>
      </c>
      <c r="B245" s="149" t="s">
        <v>254</v>
      </c>
      <c r="C245" s="152" t="s">
        <v>461</v>
      </c>
    </row>
    <row r="246" spans="1:3" x14ac:dyDescent="0.2">
      <c r="A246" s="153">
        <v>233</v>
      </c>
      <c r="B246" s="149" t="s">
        <v>254</v>
      </c>
      <c r="C246" s="152" t="s">
        <v>461</v>
      </c>
    </row>
    <row r="247" spans="1:3" x14ac:dyDescent="0.2">
      <c r="A247" s="153">
        <v>234</v>
      </c>
      <c r="B247" s="149" t="s">
        <v>254</v>
      </c>
      <c r="C247" s="152" t="s">
        <v>461</v>
      </c>
    </row>
    <row r="248" spans="1:3" x14ac:dyDescent="0.2">
      <c r="A248" s="153">
        <v>235</v>
      </c>
      <c r="B248" s="149" t="s">
        <v>254</v>
      </c>
      <c r="C248" s="152" t="s">
        <v>461</v>
      </c>
    </row>
    <row r="249" spans="1:3" x14ac:dyDescent="0.2">
      <c r="A249" s="153">
        <v>236</v>
      </c>
      <c r="B249" s="149" t="s">
        <v>254</v>
      </c>
      <c r="C249" s="152" t="s">
        <v>461</v>
      </c>
    </row>
    <row r="250" spans="1:3" x14ac:dyDescent="0.2">
      <c r="A250" s="153">
        <v>237</v>
      </c>
      <c r="B250" s="149" t="s">
        <v>254</v>
      </c>
      <c r="C250" s="152" t="s">
        <v>461</v>
      </c>
    </row>
    <row r="251" spans="1:3" x14ac:dyDescent="0.2">
      <c r="A251" s="153">
        <v>238</v>
      </c>
      <c r="B251" s="149" t="s">
        <v>266</v>
      </c>
      <c r="C251" s="152" t="s">
        <v>461</v>
      </c>
    </row>
    <row r="252" spans="1:3" x14ac:dyDescent="0.2">
      <c r="A252" s="153">
        <v>241</v>
      </c>
      <c r="B252" s="149" t="s">
        <v>277</v>
      </c>
      <c r="C252" s="152" t="s">
        <v>461</v>
      </c>
    </row>
    <row r="253" spans="1:3" x14ac:dyDescent="0.2">
      <c r="A253" s="153">
        <v>242</v>
      </c>
      <c r="B253" s="149" t="s">
        <v>278</v>
      </c>
      <c r="C253" s="152" t="s">
        <v>461</v>
      </c>
    </row>
    <row r="254" spans="1:3" x14ac:dyDescent="0.2">
      <c r="A254" s="153">
        <v>243</v>
      </c>
      <c r="B254" s="149" t="s">
        <v>242</v>
      </c>
      <c r="C254" s="152" t="s">
        <v>461</v>
      </c>
    </row>
    <row r="255" spans="1:3" x14ac:dyDescent="0.2">
      <c r="A255" s="153">
        <v>244</v>
      </c>
      <c r="B255" s="149" t="s">
        <v>266</v>
      </c>
      <c r="C255" s="152" t="s">
        <v>461</v>
      </c>
    </row>
    <row r="256" spans="1:3" x14ac:dyDescent="0.2">
      <c r="A256" s="153">
        <v>245</v>
      </c>
      <c r="B256" s="149" t="s">
        <v>278</v>
      </c>
      <c r="C256" s="152" t="s">
        <v>461</v>
      </c>
    </row>
    <row r="257" spans="1:3" x14ac:dyDescent="0.2">
      <c r="A257" s="153">
        <v>246</v>
      </c>
      <c r="B257" s="149" t="s">
        <v>279</v>
      </c>
      <c r="C257" s="152" t="s">
        <v>461</v>
      </c>
    </row>
    <row r="258" spans="1:3" x14ac:dyDescent="0.2">
      <c r="A258" s="153">
        <v>247</v>
      </c>
      <c r="B258" s="149" t="s">
        <v>278</v>
      </c>
      <c r="C258" s="152" t="s">
        <v>461</v>
      </c>
    </row>
    <row r="259" spans="1:3" x14ac:dyDescent="0.2">
      <c r="A259" s="153">
        <v>248</v>
      </c>
      <c r="B259" s="149" t="s">
        <v>266</v>
      </c>
      <c r="C259" s="152" t="s">
        <v>461</v>
      </c>
    </row>
    <row r="260" spans="1:3" x14ac:dyDescent="0.2">
      <c r="A260" s="153">
        <v>249</v>
      </c>
      <c r="B260" s="149" t="s">
        <v>278</v>
      </c>
      <c r="C260" s="152" t="s">
        <v>461</v>
      </c>
    </row>
    <row r="261" spans="1:3" x14ac:dyDescent="0.2">
      <c r="A261" s="153">
        <v>250</v>
      </c>
      <c r="B261" s="149" t="s">
        <v>280</v>
      </c>
      <c r="C261" s="152" t="s">
        <v>462</v>
      </c>
    </row>
    <row r="262" spans="1:3" x14ac:dyDescent="0.2">
      <c r="A262" s="153">
        <v>251</v>
      </c>
      <c r="B262" s="149" t="s">
        <v>280</v>
      </c>
      <c r="C262" s="152" t="s">
        <v>462</v>
      </c>
    </row>
    <row r="263" spans="1:3" x14ac:dyDescent="0.2">
      <c r="A263" s="153">
        <v>252</v>
      </c>
      <c r="B263" s="149" t="s">
        <v>280</v>
      </c>
      <c r="C263" s="152" t="s">
        <v>462</v>
      </c>
    </row>
    <row r="264" spans="1:3" x14ac:dyDescent="0.2">
      <c r="A264" s="153">
        <v>253</v>
      </c>
      <c r="B264" s="149" t="s">
        <v>280</v>
      </c>
      <c r="C264" s="152" t="s">
        <v>462</v>
      </c>
    </row>
    <row r="265" spans="1:3" x14ac:dyDescent="0.2">
      <c r="A265" s="153">
        <v>254</v>
      </c>
      <c r="B265" s="149" t="s">
        <v>281</v>
      </c>
      <c r="C265" s="152" t="s">
        <v>461</v>
      </c>
    </row>
    <row r="266" spans="1:3" x14ac:dyDescent="0.2">
      <c r="A266" s="153">
        <v>255</v>
      </c>
      <c r="B266" s="149" t="s">
        <v>282</v>
      </c>
      <c r="C266" s="152" t="s">
        <v>461</v>
      </c>
    </row>
    <row r="267" spans="1:3" x14ac:dyDescent="0.2">
      <c r="A267" s="153">
        <v>257</v>
      </c>
      <c r="B267" s="149" t="s">
        <v>283</v>
      </c>
      <c r="C267" s="152" t="s">
        <v>461</v>
      </c>
    </row>
    <row r="268" spans="1:3" x14ac:dyDescent="0.2">
      <c r="A268" s="153">
        <v>258</v>
      </c>
      <c r="B268" s="149" t="s">
        <v>284</v>
      </c>
      <c r="C268" s="152" t="s">
        <v>461</v>
      </c>
    </row>
    <row r="269" spans="1:3" x14ac:dyDescent="0.2">
      <c r="A269" s="153">
        <v>259</v>
      </c>
      <c r="B269" s="149" t="s">
        <v>285</v>
      </c>
      <c r="C269" s="152" t="s">
        <v>461</v>
      </c>
    </row>
    <row r="270" spans="1:3" x14ac:dyDescent="0.2">
      <c r="A270" s="153">
        <v>260</v>
      </c>
      <c r="B270" s="149" t="s">
        <v>284</v>
      </c>
      <c r="C270" s="152" t="s">
        <v>462</v>
      </c>
    </row>
    <row r="271" spans="1:3" x14ac:dyDescent="0.2">
      <c r="A271" s="153">
        <v>261</v>
      </c>
      <c r="B271" s="149" t="s">
        <v>284</v>
      </c>
      <c r="C271" s="152" t="s">
        <v>461</v>
      </c>
    </row>
    <row r="272" spans="1:3" x14ac:dyDescent="0.2">
      <c r="A272" s="153">
        <v>262</v>
      </c>
      <c r="B272" s="149" t="s">
        <v>284</v>
      </c>
      <c r="C272" s="152" t="s">
        <v>461</v>
      </c>
    </row>
    <row r="273" spans="1:3" x14ac:dyDescent="0.2">
      <c r="A273" s="153">
        <v>263</v>
      </c>
      <c r="B273" s="149" t="s">
        <v>284</v>
      </c>
      <c r="C273" s="152" t="s">
        <v>461</v>
      </c>
    </row>
    <row r="274" spans="1:3" x14ac:dyDescent="0.2">
      <c r="A274" s="153">
        <v>264</v>
      </c>
      <c r="B274" s="149" t="s">
        <v>284</v>
      </c>
      <c r="C274" s="152" t="s">
        <v>461</v>
      </c>
    </row>
    <row r="275" spans="1:3" x14ac:dyDescent="0.2">
      <c r="A275" s="153">
        <v>265</v>
      </c>
      <c r="B275" s="149" t="s">
        <v>286</v>
      </c>
      <c r="C275" s="152" t="s">
        <v>462</v>
      </c>
    </row>
    <row r="276" spans="1:3" x14ac:dyDescent="0.2">
      <c r="A276" s="153">
        <v>266</v>
      </c>
      <c r="B276" s="149" t="s">
        <v>286</v>
      </c>
      <c r="C276" s="152" t="s">
        <v>462</v>
      </c>
    </row>
    <row r="277" spans="1:3" x14ac:dyDescent="0.2">
      <c r="A277" s="153">
        <v>267</v>
      </c>
      <c r="B277" s="149" t="s">
        <v>286</v>
      </c>
      <c r="C277" s="152" t="s">
        <v>462</v>
      </c>
    </row>
    <row r="278" spans="1:3" x14ac:dyDescent="0.2">
      <c r="A278" s="153">
        <v>268</v>
      </c>
      <c r="B278" s="149" t="s">
        <v>286</v>
      </c>
      <c r="C278" s="152" t="s">
        <v>462</v>
      </c>
    </row>
    <row r="279" spans="1:3" x14ac:dyDescent="0.2">
      <c r="A279" s="153">
        <v>269</v>
      </c>
      <c r="B279" s="149" t="s">
        <v>286</v>
      </c>
      <c r="C279" s="152" t="s">
        <v>462</v>
      </c>
    </row>
    <row r="280" spans="1:3" x14ac:dyDescent="0.2">
      <c r="A280" s="153">
        <v>270</v>
      </c>
      <c r="B280" s="149" t="s">
        <v>286</v>
      </c>
      <c r="C280" s="152" t="s">
        <v>462</v>
      </c>
    </row>
    <row r="281" spans="1:3" x14ac:dyDescent="0.2">
      <c r="A281" s="153">
        <v>271</v>
      </c>
      <c r="B281" s="149" t="s">
        <v>286</v>
      </c>
      <c r="C281" s="152" t="s">
        <v>462</v>
      </c>
    </row>
    <row r="282" spans="1:3" x14ac:dyDescent="0.2">
      <c r="A282" s="153">
        <v>272</v>
      </c>
      <c r="B282" s="149" t="s">
        <v>286</v>
      </c>
      <c r="C282" s="152" t="s">
        <v>462</v>
      </c>
    </row>
    <row r="283" spans="1:3" x14ac:dyDescent="0.2">
      <c r="A283" s="153">
        <v>273</v>
      </c>
      <c r="B283" s="149" t="s">
        <v>286</v>
      </c>
      <c r="C283" s="152" t="s">
        <v>462</v>
      </c>
    </row>
    <row r="284" spans="1:3" x14ac:dyDescent="0.2">
      <c r="A284" s="153">
        <v>274</v>
      </c>
      <c r="B284" s="149" t="s">
        <v>286</v>
      </c>
      <c r="C284" s="152" t="s">
        <v>462</v>
      </c>
    </row>
    <row r="285" spans="1:3" x14ac:dyDescent="0.2">
      <c r="A285" s="153">
        <v>276</v>
      </c>
      <c r="B285" s="149" t="s">
        <v>286</v>
      </c>
      <c r="C285" s="152" t="s">
        <v>462</v>
      </c>
    </row>
    <row r="286" spans="1:3" x14ac:dyDescent="0.2">
      <c r="A286" s="153">
        <v>277</v>
      </c>
      <c r="B286" s="149" t="s">
        <v>287</v>
      </c>
      <c r="C286" s="152" t="s">
        <v>462</v>
      </c>
    </row>
    <row r="287" spans="1:3" x14ac:dyDescent="0.2">
      <c r="A287" s="153">
        <v>278</v>
      </c>
      <c r="B287" s="149" t="s">
        <v>288</v>
      </c>
      <c r="C287" s="152" t="s">
        <v>462</v>
      </c>
    </row>
    <row r="288" spans="1:3" x14ac:dyDescent="0.2">
      <c r="A288" s="153">
        <v>279</v>
      </c>
      <c r="B288" s="149" t="s">
        <v>289</v>
      </c>
      <c r="C288" s="152" t="s">
        <v>462</v>
      </c>
    </row>
    <row r="289" spans="1:3" x14ac:dyDescent="0.2">
      <c r="A289" s="153">
        <v>280</v>
      </c>
      <c r="B289" s="149" t="s">
        <v>290</v>
      </c>
      <c r="C289" s="152" t="s">
        <v>462</v>
      </c>
    </row>
    <row r="290" spans="1:3" x14ac:dyDescent="0.2">
      <c r="A290" s="153">
        <v>281</v>
      </c>
      <c r="B290" s="149" t="s">
        <v>291</v>
      </c>
      <c r="C290" s="152" t="s">
        <v>461</v>
      </c>
    </row>
    <row r="291" spans="1:3" x14ac:dyDescent="0.2">
      <c r="A291" s="153">
        <v>283</v>
      </c>
      <c r="B291" s="149" t="s">
        <v>292</v>
      </c>
      <c r="C291" s="152" t="s">
        <v>461</v>
      </c>
    </row>
    <row r="292" spans="1:3" x14ac:dyDescent="0.2">
      <c r="A292" s="153">
        <v>284</v>
      </c>
      <c r="B292" s="149" t="s">
        <v>234</v>
      </c>
      <c r="C292" s="152" t="s">
        <v>462</v>
      </c>
    </row>
    <row r="293" spans="1:3" x14ac:dyDescent="0.2">
      <c r="A293" s="153">
        <v>285</v>
      </c>
      <c r="B293" s="149" t="s">
        <v>234</v>
      </c>
      <c r="C293" s="152" t="s">
        <v>462</v>
      </c>
    </row>
    <row r="294" spans="1:3" x14ac:dyDescent="0.2">
      <c r="A294" s="153">
        <v>286</v>
      </c>
      <c r="B294" s="149" t="s">
        <v>293</v>
      </c>
      <c r="C294" s="152" t="s">
        <v>462</v>
      </c>
    </row>
    <row r="295" spans="1:3" x14ac:dyDescent="0.2">
      <c r="A295" s="153">
        <v>287</v>
      </c>
      <c r="B295" s="149" t="s">
        <v>294</v>
      </c>
      <c r="C295" s="152" t="s">
        <v>462</v>
      </c>
    </row>
    <row r="296" spans="1:3" x14ac:dyDescent="0.2">
      <c r="A296" s="153">
        <v>288</v>
      </c>
      <c r="B296" s="149" t="s">
        <v>295</v>
      </c>
      <c r="C296" s="152" t="s">
        <v>462</v>
      </c>
    </row>
    <row r="297" spans="1:3" x14ac:dyDescent="0.2">
      <c r="A297" s="153">
        <v>289</v>
      </c>
      <c r="B297" s="149" t="s">
        <v>295</v>
      </c>
      <c r="C297" s="152" t="s">
        <v>462</v>
      </c>
    </row>
    <row r="298" spans="1:3" x14ac:dyDescent="0.2">
      <c r="A298" s="153">
        <v>290</v>
      </c>
      <c r="B298" s="149" t="s">
        <v>295</v>
      </c>
      <c r="C298" s="152" t="s">
        <v>462</v>
      </c>
    </row>
    <row r="299" spans="1:3" x14ac:dyDescent="0.2">
      <c r="A299" s="153">
        <v>291</v>
      </c>
      <c r="B299" s="149" t="s">
        <v>295</v>
      </c>
      <c r="C299" s="152" t="s">
        <v>462</v>
      </c>
    </row>
    <row r="300" spans="1:3" x14ac:dyDescent="0.2">
      <c r="A300" s="153">
        <v>292</v>
      </c>
      <c r="B300" s="149" t="s">
        <v>295</v>
      </c>
      <c r="C300" s="152" t="s">
        <v>462</v>
      </c>
    </row>
    <row r="301" spans="1:3" x14ac:dyDescent="0.2">
      <c r="A301" s="153">
        <v>297</v>
      </c>
      <c r="B301" s="149" t="s">
        <v>295</v>
      </c>
      <c r="C301" s="152" t="s">
        <v>462</v>
      </c>
    </row>
    <row r="302" spans="1:3" x14ac:dyDescent="0.2">
      <c r="A302" s="153">
        <v>298</v>
      </c>
      <c r="B302" s="149" t="s">
        <v>295</v>
      </c>
      <c r="C302" s="152" t="s">
        <v>462</v>
      </c>
    </row>
    <row r="303" spans="1:3" x14ac:dyDescent="0.2">
      <c r="A303" s="153">
        <v>299</v>
      </c>
      <c r="B303" s="149" t="s">
        <v>295</v>
      </c>
      <c r="C303" s="152" t="s">
        <v>462</v>
      </c>
    </row>
    <row r="304" spans="1:3" x14ac:dyDescent="0.2">
      <c r="A304" s="153">
        <v>300</v>
      </c>
      <c r="B304" s="149" t="s">
        <v>296</v>
      </c>
      <c r="C304" s="152" t="s">
        <v>461</v>
      </c>
    </row>
    <row r="305" spans="1:3" x14ac:dyDescent="0.2">
      <c r="A305" s="153">
        <v>301</v>
      </c>
      <c r="B305" s="149" t="s">
        <v>297</v>
      </c>
      <c r="C305" s="152" t="s">
        <v>461</v>
      </c>
    </row>
    <row r="306" spans="1:3" x14ac:dyDescent="0.2">
      <c r="A306" s="153">
        <v>302</v>
      </c>
      <c r="B306" s="149" t="s">
        <v>298</v>
      </c>
      <c r="C306" s="152" t="s">
        <v>461</v>
      </c>
    </row>
    <row r="307" spans="1:3" x14ac:dyDescent="0.2">
      <c r="A307" s="153">
        <v>303</v>
      </c>
      <c r="B307" s="149" t="s">
        <v>295</v>
      </c>
      <c r="C307" s="152" t="s">
        <v>462</v>
      </c>
    </row>
    <row r="308" spans="1:3" x14ac:dyDescent="0.2">
      <c r="A308" s="153">
        <v>304</v>
      </c>
      <c r="B308" s="149" t="s">
        <v>295</v>
      </c>
      <c r="C308" s="152" t="s">
        <v>462</v>
      </c>
    </row>
    <row r="309" spans="1:3" x14ac:dyDescent="0.2">
      <c r="A309" s="153">
        <v>305</v>
      </c>
      <c r="B309" s="149" t="s">
        <v>299</v>
      </c>
      <c r="C309" s="152" t="s">
        <v>461</v>
      </c>
    </row>
    <row r="310" spans="1:3" x14ac:dyDescent="0.2">
      <c r="A310" s="153">
        <v>306</v>
      </c>
      <c r="B310" s="149" t="s">
        <v>299</v>
      </c>
      <c r="C310" s="152" t="s">
        <v>461</v>
      </c>
    </row>
    <row r="311" spans="1:3" x14ac:dyDescent="0.2">
      <c r="A311" s="153">
        <v>307</v>
      </c>
      <c r="B311" s="149" t="s">
        <v>299</v>
      </c>
      <c r="C311" s="152" t="s">
        <v>461</v>
      </c>
    </row>
    <row r="312" spans="1:3" x14ac:dyDescent="0.2">
      <c r="A312" s="153">
        <v>308</v>
      </c>
      <c r="B312" s="149" t="s">
        <v>299</v>
      </c>
      <c r="C312" s="152" t="s">
        <v>461</v>
      </c>
    </row>
    <row r="313" spans="1:3" x14ac:dyDescent="0.2">
      <c r="A313" s="153">
        <v>309</v>
      </c>
      <c r="B313" s="149" t="s">
        <v>300</v>
      </c>
      <c r="C313" s="152" t="s">
        <v>461</v>
      </c>
    </row>
    <row r="314" spans="1:3" x14ac:dyDescent="0.2">
      <c r="A314" s="153">
        <v>310</v>
      </c>
      <c r="B314" s="149" t="s">
        <v>301</v>
      </c>
      <c r="C314" s="152" t="s">
        <v>461</v>
      </c>
    </row>
    <row r="315" spans="1:3" x14ac:dyDescent="0.2">
      <c r="A315" s="153">
        <v>312</v>
      </c>
      <c r="B315" s="149" t="s">
        <v>302</v>
      </c>
      <c r="C315" s="152" t="s">
        <v>461</v>
      </c>
    </row>
    <row r="316" spans="1:3" x14ac:dyDescent="0.2">
      <c r="A316" s="153">
        <v>313</v>
      </c>
      <c r="B316" s="149" t="s">
        <v>303</v>
      </c>
      <c r="C316" s="152" t="s">
        <v>462</v>
      </c>
    </row>
    <row r="317" spans="1:3" x14ac:dyDescent="0.2">
      <c r="A317" s="153">
        <v>314</v>
      </c>
      <c r="B317" s="149" t="s">
        <v>304</v>
      </c>
      <c r="C317" s="152" t="s">
        <v>462</v>
      </c>
    </row>
    <row r="318" spans="1:3" x14ac:dyDescent="0.2">
      <c r="A318" s="153">
        <v>315</v>
      </c>
      <c r="B318" s="149" t="s">
        <v>305</v>
      </c>
      <c r="C318" s="152" t="s">
        <v>462</v>
      </c>
    </row>
    <row r="319" spans="1:3" x14ac:dyDescent="0.2">
      <c r="A319" s="153">
        <v>316</v>
      </c>
      <c r="B319" s="149" t="s">
        <v>306</v>
      </c>
      <c r="C319" s="152" t="s">
        <v>461</v>
      </c>
    </row>
    <row r="320" spans="1:3" x14ac:dyDescent="0.2">
      <c r="A320" s="153">
        <v>317</v>
      </c>
      <c r="B320" s="149" t="s">
        <v>306</v>
      </c>
      <c r="C320" s="152" t="s">
        <v>461</v>
      </c>
    </row>
    <row r="321" spans="1:3" x14ac:dyDescent="0.2">
      <c r="A321" s="153">
        <v>318</v>
      </c>
      <c r="B321" s="149" t="s">
        <v>306</v>
      </c>
      <c r="C321" s="152" t="s">
        <v>461</v>
      </c>
    </row>
    <row r="322" spans="1:3" x14ac:dyDescent="0.2">
      <c r="A322" s="153">
        <v>319</v>
      </c>
      <c r="B322" s="149" t="s">
        <v>307</v>
      </c>
      <c r="C322" s="152" t="s">
        <v>461</v>
      </c>
    </row>
    <row r="323" spans="1:3" x14ac:dyDescent="0.2">
      <c r="A323" s="153">
        <v>320</v>
      </c>
      <c r="B323" s="149" t="s">
        <v>306</v>
      </c>
      <c r="C323" s="152" t="s">
        <v>461</v>
      </c>
    </row>
    <row r="324" spans="1:3" x14ac:dyDescent="0.2">
      <c r="A324" s="153">
        <v>321</v>
      </c>
      <c r="B324" s="149" t="s">
        <v>306</v>
      </c>
      <c r="C324" s="152" t="s">
        <v>461</v>
      </c>
    </row>
    <row r="325" spans="1:3" x14ac:dyDescent="0.2">
      <c r="A325" s="153">
        <v>322</v>
      </c>
      <c r="B325" s="149" t="s">
        <v>306</v>
      </c>
      <c r="C325" s="152" t="s">
        <v>461</v>
      </c>
    </row>
    <row r="326" spans="1:3" x14ac:dyDescent="0.2">
      <c r="A326" s="153">
        <v>323</v>
      </c>
      <c r="B326" s="149" t="s">
        <v>306</v>
      </c>
      <c r="C326" s="152" t="s">
        <v>461</v>
      </c>
    </row>
    <row r="327" spans="1:3" x14ac:dyDescent="0.2">
      <c r="A327" s="153">
        <v>324</v>
      </c>
      <c r="B327" s="149" t="s">
        <v>308</v>
      </c>
      <c r="C327" s="152" t="s">
        <v>461</v>
      </c>
    </row>
    <row r="328" spans="1:3" x14ac:dyDescent="0.2">
      <c r="A328" s="153">
        <v>325</v>
      </c>
      <c r="B328" s="149" t="s">
        <v>309</v>
      </c>
      <c r="C328" s="152" t="s">
        <v>461</v>
      </c>
    </row>
    <row r="329" spans="1:3" x14ac:dyDescent="0.2">
      <c r="A329" s="153">
        <v>326</v>
      </c>
      <c r="B329" s="149" t="s">
        <v>309</v>
      </c>
      <c r="C329" s="152" t="s">
        <v>461</v>
      </c>
    </row>
    <row r="330" spans="1:3" x14ac:dyDescent="0.2">
      <c r="A330" s="153">
        <v>327</v>
      </c>
      <c r="B330" s="149" t="s">
        <v>309</v>
      </c>
      <c r="C330" s="152" t="s">
        <v>461</v>
      </c>
    </row>
    <row r="331" spans="1:3" x14ac:dyDescent="0.2">
      <c r="A331" s="153">
        <v>328</v>
      </c>
      <c r="B331" s="149" t="s">
        <v>309</v>
      </c>
      <c r="C331" s="152" t="s">
        <v>461</v>
      </c>
    </row>
    <row r="332" spans="1:3" x14ac:dyDescent="0.2">
      <c r="A332" s="153">
        <v>329</v>
      </c>
      <c r="B332" s="149" t="s">
        <v>309</v>
      </c>
      <c r="C332" s="152" t="s">
        <v>461</v>
      </c>
    </row>
    <row r="333" spans="1:3" x14ac:dyDescent="0.2">
      <c r="A333" s="153">
        <v>330</v>
      </c>
      <c r="B333" s="149" t="s">
        <v>309</v>
      </c>
      <c r="C333" s="152" t="s">
        <v>461</v>
      </c>
    </row>
    <row r="334" spans="1:3" x14ac:dyDescent="0.2">
      <c r="A334" s="153">
        <v>331</v>
      </c>
      <c r="B334" s="149" t="s">
        <v>309</v>
      </c>
      <c r="C334" s="152" t="s">
        <v>461</v>
      </c>
    </row>
    <row r="335" spans="1:3" x14ac:dyDescent="0.2">
      <c r="A335" s="153">
        <v>332</v>
      </c>
      <c r="B335" s="149" t="s">
        <v>309</v>
      </c>
      <c r="C335" s="152" t="s">
        <v>462</v>
      </c>
    </row>
    <row r="336" spans="1:3" x14ac:dyDescent="0.2">
      <c r="A336" s="153">
        <v>334</v>
      </c>
      <c r="B336" s="149" t="s">
        <v>310</v>
      </c>
      <c r="C336" s="152" t="s">
        <v>461</v>
      </c>
    </row>
    <row r="337" spans="1:3" x14ac:dyDescent="0.2">
      <c r="A337" s="153">
        <v>335</v>
      </c>
      <c r="B337" s="149" t="s">
        <v>311</v>
      </c>
      <c r="C337" s="152" t="s">
        <v>461</v>
      </c>
    </row>
    <row r="338" spans="1:3" x14ac:dyDescent="0.2">
      <c r="A338" s="153">
        <v>336</v>
      </c>
      <c r="B338" s="149" t="s">
        <v>312</v>
      </c>
      <c r="C338" s="152" t="s">
        <v>462</v>
      </c>
    </row>
    <row r="339" spans="1:3" x14ac:dyDescent="0.2">
      <c r="A339" s="153">
        <v>337</v>
      </c>
      <c r="B339" s="149" t="s">
        <v>312</v>
      </c>
      <c r="C339" s="152" t="s">
        <v>462</v>
      </c>
    </row>
    <row r="340" spans="1:3" x14ac:dyDescent="0.2">
      <c r="A340" s="153">
        <v>338</v>
      </c>
      <c r="B340" s="149" t="s">
        <v>313</v>
      </c>
      <c r="C340" s="152" t="s">
        <v>461</v>
      </c>
    </row>
    <row r="341" spans="1:3" x14ac:dyDescent="0.2">
      <c r="A341" s="153">
        <v>339</v>
      </c>
      <c r="B341" s="149" t="s">
        <v>314</v>
      </c>
      <c r="C341" s="152" t="s">
        <v>462</v>
      </c>
    </row>
    <row r="342" spans="1:3" x14ac:dyDescent="0.2">
      <c r="A342" s="153">
        <v>340</v>
      </c>
      <c r="B342" s="149" t="s">
        <v>314</v>
      </c>
      <c r="C342" s="152" t="s">
        <v>462</v>
      </c>
    </row>
    <row r="343" spans="1:3" x14ac:dyDescent="0.2">
      <c r="A343" s="153">
        <v>341</v>
      </c>
      <c r="B343" s="149" t="s">
        <v>314</v>
      </c>
      <c r="C343" s="152" t="s">
        <v>462</v>
      </c>
    </row>
    <row r="344" spans="1:3" x14ac:dyDescent="0.2">
      <c r="A344" s="153">
        <v>342</v>
      </c>
      <c r="B344" s="149" t="s">
        <v>315</v>
      </c>
      <c r="C344" s="152" t="s">
        <v>461</v>
      </c>
    </row>
    <row r="345" spans="1:3" x14ac:dyDescent="0.2">
      <c r="A345" s="153">
        <v>343</v>
      </c>
      <c r="B345" s="149" t="s">
        <v>316</v>
      </c>
      <c r="C345" s="152" t="s">
        <v>461</v>
      </c>
    </row>
    <row r="346" spans="1:3" x14ac:dyDescent="0.2">
      <c r="A346" s="153">
        <v>344</v>
      </c>
      <c r="B346" s="149" t="s">
        <v>317</v>
      </c>
      <c r="C346" s="152" t="s">
        <v>461</v>
      </c>
    </row>
    <row r="347" spans="1:3" x14ac:dyDescent="0.2">
      <c r="A347" s="153">
        <v>344</v>
      </c>
      <c r="B347" s="149" t="s">
        <v>317</v>
      </c>
      <c r="C347" s="152" t="s">
        <v>462</v>
      </c>
    </row>
    <row r="348" spans="1:3" x14ac:dyDescent="0.2">
      <c r="A348" s="153">
        <v>345</v>
      </c>
      <c r="B348" s="149" t="s">
        <v>318</v>
      </c>
      <c r="C348" s="152" t="s">
        <v>461</v>
      </c>
    </row>
    <row r="349" spans="1:3" x14ac:dyDescent="0.2">
      <c r="A349" s="153">
        <v>346</v>
      </c>
      <c r="B349" s="149" t="s">
        <v>319</v>
      </c>
      <c r="C349" s="152" t="s">
        <v>462</v>
      </c>
    </row>
    <row r="350" spans="1:3" x14ac:dyDescent="0.2">
      <c r="A350" s="153">
        <v>347</v>
      </c>
      <c r="B350" s="149" t="s">
        <v>320</v>
      </c>
      <c r="C350" s="152" t="s">
        <v>462</v>
      </c>
    </row>
    <row r="351" spans="1:3" x14ac:dyDescent="0.2">
      <c r="A351" s="153">
        <v>348</v>
      </c>
      <c r="B351" s="149" t="s">
        <v>320</v>
      </c>
      <c r="C351" s="152" t="s">
        <v>462</v>
      </c>
    </row>
    <row r="352" spans="1:3" x14ac:dyDescent="0.2">
      <c r="A352" s="153">
        <v>349</v>
      </c>
      <c r="B352" s="149" t="s">
        <v>266</v>
      </c>
      <c r="C352" s="152" t="s">
        <v>461</v>
      </c>
    </row>
    <row r="353" spans="1:3" x14ac:dyDescent="0.2">
      <c r="A353" s="153">
        <v>350</v>
      </c>
      <c r="B353" s="149" t="s">
        <v>321</v>
      </c>
      <c r="C353" s="152" t="s">
        <v>462</v>
      </c>
    </row>
    <row r="354" spans="1:3" x14ac:dyDescent="0.2">
      <c r="A354" s="153">
        <v>351</v>
      </c>
      <c r="B354" s="149" t="s">
        <v>322</v>
      </c>
      <c r="C354" s="152" t="s">
        <v>461</v>
      </c>
    </row>
    <row r="355" spans="1:3" x14ac:dyDescent="0.2">
      <c r="A355" s="153">
        <v>352</v>
      </c>
      <c r="B355" s="149" t="s">
        <v>323</v>
      </c>
      <c r="C355" s="152" t="s">
        <v>461</v>
      </c>
    </row>
    <row r="356" spans="1:3" x14ac:dyDescent="0.2">
      <c r="A356" s="153">
        <v>353</v>
      </c>
      <c r="B356" s="149" t="s">
        <v>324</v>
      </c>
      <c r="C356" s="152" t="s">
        <v>461</v>
      </c>
    </row>
    <row r="357" spans="1:3" x14ac:dyDescent="0.2">
      <c r="A357" s="153">
        <v>354</v>
      </c>
      <c r="B357" s="149" t="s">
        <v>241</v>
      </c>
      <c r="C357" s="152" t="s">
        <v>462</v>
      </c>
    </row>
    <row r="358" spans="1:3" x14ac:dyDescent="0.2">
      <c r="A358" s="153">
        <v>355</v>
      </c>
      <c r="B358" s="149" t="s">
        <v>325</v>
      </c>
      <c r="C358" s="152" t="s">
        <v>461</v>
      </c>
    </row>
    <row r="359" spans="1:3" x14ac:dyDescent="0.2">
      <c r="A359" s="153">
        <v>357</v>
      </c>
      <c r="B359" s="149" t="s">
        <v>326</v>
      </c>
      <c r="C359" s="152" t="s">
        <v>462</v>
      </c>
    </row>
    <row r="360" spans="1:3" x14ac:dyDescent="0.2">
      <c r="A360" s="153">
        <v>358</v>
      </c>
      <c r="B360" s="149" t="s">
        <v>326</v>
      </c>
      <c r="C360" s="152" t="s">
        <v>462</v>
      </c>
    </row>
    <row r="361" spans="1:3" x14ac:dyDescent="0.2">
      <c r="A361" s="153">
        <v>359</v>
      </c>
      <c r="B361" s="149" t="s">
        <v>326</v>
      </c>
      <c r="C361" s="152" t="s">
        <v>462</v>
      </c>
    </row>
    <row r="362" spans="1:3" x14ac:dyDescent="0.2">
      <c r="A362" s="153">
        <v>360</v>
      </c>
      <c r="B362" s="149" t="s">
        <v>326</v>
      </c>
      <c r="C362" s="152" t="s">
        <v>462</v>
      </c>
    </row>
    <row r="363" spans="1:3" x14ac:dyDescent="0.2">
      <c r="A363" s="153">
        <v>361</v>
      </c>
      <c r="B363" s="149" t="s">
        <v>326</v>
      </c>
      <c r="C363" s="152" t="s">
        <v>462</v>
      </c>
    </row>
    <row r="364" spans="1:3" x14ac:dyDescent="0.2">
      <c r="A364" s="153">
        <v>362</v>
      </c>
      <c r="B364" s="149" t="s">
        <v>326</v>
      </c>
      <c r="C364" s="152" t="s">
        <v>462</v>
      </c>
    </row>
    <row r="365" spans="1:3" x14ac:dyDescent="0.2">
      <c r="A365" s="153">
        <v>363</v>
      </c>
      <c r="B365" s="149" t="s">
        <v>326</v>
      </c>
      <c r="C365" s="152" t="s">
        <v>462</v>
      </c>
    </row>
    <row r="366" spans="1:3" x14ac:dyDescent="0.2">
      <c r="A366" s="153">
        <v>364</v>
      </c>
      <c r="B366" s="149" t="s">
        <v>326</v>
      </c>
      <c r="C366" s="152" t="s">
        <v>462</v>
      </c>
    </row>
    <row r="367" spans="1:3" x14ac:dyDescent="0.2">
      <c r="A367" s="153">
        <v>365</v>
      </c>
      <c r="B367" s="149" t="s">
        <v>326</v>
      </c>
      <c r="C367" s="152" t="s">
        <v>462</v>
      </c>
    </row>
    <row r="368" spans="1:3" x14ac:dyDescent="0.2">
      <c r="A368" s="153">
        <v>366</v>
      </c>
      <c r="B368" s="149" t="s">
        <v>326</v>
      </c>
      <c r="C368" s="152" t="s">
        <v>462</v>
      </c>
    </row>
    <row r="369" spans="1:3" x14ac:dyDescent="0.2">
      <c r="A369" s="153">
        <v>367</v>
      </c>
      <c r="B369" s="149" t="s">
        <v>326</v>
      </c>
      <c r="C369" s="152" t="s">
        <v>462</v>
      </c>
    </row>
    <row r="370" spans="1:3" x14ac:dyDescent="0.2">
      <c r="A370" s="153">
        <v>368</v>
      </c>
      <c r="B370" s="149" t="s">
        <v>326</v>
      </c>
      <c r="C370" s="152" t="s">
        <v>462</v>
      </c>
    </row>
    <row r="371" spans="1:3" x14ac:dyDescent="0.2">
      <c r="A371" s="153">
        <v>369</v>
      </c>
      <c r="B371" s="149" t="s">
        <v>326</v>
      </c>
      <c r="C371" s="152" t="s">
        <v>462</v>
      </c>
    </row>
    <row r="372" spans="1:3" x14ac:dyDescent="0.2">
      <c r="A372" s="153">
        <v>370</v>
      </c>
      <c r="B372" s="149" t="s">
        <v>326</v>
      </c>
      <c r="C372" s="152" t="s">
        <v>462</v>
      </c>
    </row>
    <row r="373" spans="1:3" x14ac:dyDescent="0.2">
      <c r="A373" s="153">
        <v>371</v>
      </c>
      <c r="B373" s="149" t="s">
        <v>326</v>
      </c>
      <c r="C373" s="152" t="s">
        <v>462</v>
      </c>
    </row>
    <row r="374" spans="1:3" x14ac:dyDescent="0.2">
      <c r="A374" s="153">
        <v>372</v>
      </c>
      <c r="B374" s="149" t="s">
        <v>306</v>
      </c>
      <c r="C374" s="152" t="s">
        <v>461</v>
      </c>
    </row>
    <row r="375" spans="1:3" x14ac:dyDescent="0.2">
      <c r="A375" s="153">
        <v>373</v>
      </c>
      <c r="B375" s="149" t="s">
        <v>254</v>
      </c>
      <c r="C375" s="152" t="s">
        <v>461</v>
      </c>
    </row>
    <row r="376" spans="1:3" x14ac:dyDescent="0.2">
      <c r="A376" s="153">
        <v>374</v>
      </c>
      <c r="B376" s="149" t="s">
        <v>254</v>
      </c>
      <c r="C376" s="152" t="s">
        <v>461</v>
      </c>
    </row>
    <row r="377" spans="1:3" x14ac:dyDescent="0.2">
      <c r="A377" s="153">
        <v>375</v>
      </c>
      <c r="B377" s="149" t="s">
        <v>254</v>
      </c>
      <c r="C377" s="152" t="s">
        <v>461</v>
      </c>
    </row>
    <row r="378" spans="1:3" x14ac:dyDescent="0.2">
      <c r="A378" s="153">
        <v>376</v>
      </c>
      <c r="B378" s="149" t="s">
        <v>254</v>
      </c>
      <c r="C378" s="152" t="s">
        <v>461</v>
      </c>
    </row>
    <row r="379" spans="1:3" x14ac:dyDescent="0.2">
      <c r="A379" s="153">
        <v>377</v>
      </c>
      <c r="B379" s="149" t="s">
        <v>254</v>
      </c>
      <c r="C379" s="152" t="s">
        <v>461</v>
      </c>
    </row>
    <row r="380" spans="1:3" x14ac:dyDescent="0.2">
      <c r="A380" s="153">
        <v>378</v>
      </c>
      <c r="B380" s="149" t="s">
        <v>254</v>
      </c>
      <c r="C380" s="152" t="s">
        <v>461</v>
      </c>
    </row>
    <row r="381" spans="1:3" x14ac:dyDescent="0.2">
      <c r="A381" s="153">
        <v>380</v>
      </c>
      <c r="B381" s="149" t="s">
        <v>254</v>
      </c>
      <c r="C381" s="152" t="s">
        <v>461</v>
      </c>
    </row>
    <row r="382" spans="1:3" x14ac:dyDescent="0.2">
      <c r="A382" s="153">
        <v>381</v>
      </c>
      <c r="B382" s="149" t="s">
        <v>254</v>
      </c>
      <c r="C382" s="152" t="s">
        <v>461</v>
      </c>
    </row>
    <row r="383" spans="1:3" x14ac:dyDescent="0.2">
      <c r="A383" s="153">
        <v>382</v>
      </c>
      <c r="B383" s="149" t="s">
        <v>254</v>
      </c>
      <c r="C383" s="152" t="s">
        <v>461</v>
      </c>
    </row>
    <row r="384" spans="1:3" x14ac:dyDescent="0.2">
      <c r="A384" s="153">
        <v>384</v>
      </c>
      <c r="B384" s="149" t="s">
        <v>266</v>
      </c>
      <c r="C384" s="152" t="s">
        <v>461</v>
      </c>
    </row>
    <row r="385" spans="1:3" x14ac:dyDescent="0.2">
      <c r="A385" s="153">
        <v>385</v>
      </c>
      <c r="B385" s="149" t="s">
        <v>254</v>
      </c>
      <c r="C385" s="152" t="s">
        <v>462</v>
      </c>
    </row>
    <row r="386" spans="1:3" x14ac:dyDescent="0.2">
      <c r="A386" s="153">
        <v>386</v>
      </c>
      <c r="B386" s="149" t="s">
        <v>234</v>
      </c>
      <c r="C386" s="152" t="s">
        <v>462</v>
      </c>
    </row>
    <row r="387" spans="1:3" x14ac:dyDescent="0.2">
      <c r="A387" s="153">
        <v>387</v>
      </c>
      <c r="B387" s="149" t="s">
        <v>259</v>
      </c>
      <c r="C387" s="152" t="s">
        <v>462</v>
      </c>
    </row>
    <row r="388" spans="1:3" x14ac:dyDescent="0.2">
      <c r="A388" s="153">
        <v>388</v>
      </c>
      <c r="B388" s="149" t="s">
        <v>254</v>
      </c>
      <c r="C388" s="152" t="s">
        <v>462</v>
      </c>
    </row>
    <row r="389" spans="1:3" x14ac:dyDescent="0.2">
      <c r="A389" s="153">
        <v>389</v>
      </c>
      <c r="B389" s="149" t="s">
        <v>245</v>
      </c>
      <c r="C389" s="152" t="s">
        <v>462</v>
      </c>
    </row>
    <row r="390" spans="1:3" x14ac:dyDescent="0.2">
      <c r="A390" s="153">
        <v>390</v>
      </c>
      <c r="B390" s="149" t="s">
        <v>254</v>
      </c>
      <c r="C390" s="152" t="s">
        <v>461</v>
      </c>
    </row>
    <row r="391" spans="1:3" x14ac:dyDescent="0.2">
      <c r="A391" s="153">
        <v>391</v>
      </c>
      <c r="B391" s="149" t="s">
        <v>327</v>
      </c>
      <c r="C391" s="152" t="s">
        <v>462</v>
      </c>
    </row>
    <row r="392" spans="1:3" x14ac:dyDescent="0.2">
      <c r="A392" s="153">
        <v>392</v>
      </c>
      <c r="B392" s="149" t="s">
        <v>328</v>
      </c>
      <c r="C392" s="152" t="s">
        <v>461</v>
      </c>
    </row>
    <row r="393" spans="1:3" x14ac:dyDescent="0.2">
      <c r="A393" s="153">
        <v>393</v>
      </c>
      <c r="B393" s="149" t="s">
        <v>329</v>
      </c>
      <c r="C393" s="152" t="s">
        <v>461</v>
      </c>
    </row>
    <row r="394" spans="1:3" x14ac:dyDescent="0.2">
      <c r="A394" s="153">
        <v>394</v>
      </c>
      <c r="B394" s="149" t="s">
        <v>285</v>
      </c>
      <c r="C394" s="152" t="s">
        <v>461</v>
      </c>
    </row>
    <row r="395" spans="1:3" x14ac:dyDescent="0.2">
      <c r="A395" s="153">
        <v>395</v>
      </c>
      <c r="B395" s="149" t="s">
        <v>330</v>
      </c>
      <c r="C395" s="152" t="s">
        <v>461</v>
      </c>
    </row>
    <row r="396" spans="1:3" x14ac:dyDescent="0.2">
      <c r="A396" s="153">
        <v>396</v>
      </c>
      <c r="B396" s="149" t="s">
        <v>264</v>
      </c>
      <c r="C396" s="152" t="s">
        <v>461</v>
      </c>
    </row>
    <row r="397" spans="1:3" x14ac:dyDescent="0.2">
      <c r="A397" s="153">
        <v>397</v>
      </c>
      <c r="B397" s="149" t="s">
        <v>331</v>
      </c>
      <c r="C397" s="152" t="s">
        <v>461</v>
      </c>
    </row>
    <row r="398" spans="1:3" x14ac:dyDescent="0.2">
      <c r="A398" s="153">
        <v>398</v>
      </c>
      <c r="B398" s="149" t="s">
        <v>332</v>
      </c>
      <c r="C398" s="152" t="s">
        <v>461</v>
      </c>
    </row>
    <row r="399" spans="1:3" x14ac:dyDescent="0.2">
      <c r="A399" s="153">
        <v>399</v>
      </c>
      <c r="B399" s="149" t="s">
        <v>333</v>
      </c>
      <c r="C399" s="152" t="s">
        <v>462</v>
      </c>
    </row>
    <row r="400" spans="1:3" x14ac:dyDescent="0.2">
      <c r="A400" s="153">
        <v>400</v>
      </c>
      <c r="B400" s="149" t="s">
        <v>284</v>
      </c>
      <c r="C400" s="152" t="s">
        <v>461</v>
      </c>
    </row>
    <row r="401" spans="1:3" x14ac:dyDescent="0.2">
      <c r="A401" s="153">
        <v>401</v>
      </c>
      <c r="B401" s="149" t="s">
        <v>334</v>
      </c>
      <c r="C401" s="152" t="s">
        <v>462</v>
      </c>
    </row>
    <row r="402" spans="1:3" x14ac:dyDescent="0.2">
      <c r="A402" s="153">
        <v>403</v>
      </c>
      <c r="B402" s="149" t="s">
        <v>240</v>
      </c>
      <c r="C402" s="152" t="s">
        <v>461</v>
      </c>
    </row>
    <row r="403" spans="1:3" x14ac:dyDescent="0.2">
      <c r="A403" s="153">
        <v>404</v>
      </c>
      <c r="B403" s="149" t="s">
        <v>335</v>
      </c>
      <c r="C403" s="152" t="s">
        <v>461</v>
      </c>
    </row>
    <row r="404" spans="1:3" x14ac:dyDescent="0.2">
      <c r="A404" s="153">
        <v>405</v>
      </c>
      <c r="B404" s="149" t="s">
        <v>336</v>
      </c>
      <c r="C404" s="152" t="s">
        <v>462</v>
      </c>
    </row>
    <row r="405" spans="1:3" x14ac:dyDescent="0.2">
      <c r="A405" s="153">
        <v>406</v>
      </c>
      <c r="B405" s="149" t="s">
        <v>337</v>
      </c>
      <c r="C405" s="152" t="s">
        <v>462</v>
      </c>
    </row>
    <row r="406" spans="1:3" x14ac:dyDescent="0.2">
      <c r="A406" s="153">
        <v>407</v>
      </c>
      <c r="B406" s="149" t="s">
        <v>338</v>
      </c>
      <c r="C406" s="152" t="s">
        <v>462</v>
      </c>
    </row>
    <row r="407" spans="1:3" x14ac:dyDescent="0.2">
      <c r="A407" s="153">
        <v>408</v>
      </c>
      <c r="B407" s="149" t="s">
        <v>339</v>
      </c>
      <c r="C407" s="152" t="s">
        <v>462</v>
      </c>
    </row>
    <row r="408" spans="1:3" x14ac:dyDescent="0.2">
      <c r="A408" s="153">
        <v>409</v>
      </c>
      <c r="B408" s="149" t="s">
        <v>340</v>
      </c>
      <c r="C408" s="152" t="s">
        <v>462</v>
      </c>
    </row>
    <row r="409" spans="1:3" x14ac:dyDescent="0.2">
      <c r="A409" s="153">
        <v>410</v>
      </c>
      <c r="B409" s="149" t="s">
        <v>341</v>
      </c>
      <c r="C409" s="152" t="s">
        <v>462</v>
      </c>
    </row>
    <row r="410" spans="1:3" x14ac:dyDescent="0.2">
      <c r="A410" s="153">
        <v>411</v>
      </c>
      <c r="B410" s="149" t="s">
        <v>342</v>
      </c>
      <c r="C410" s="152" t="s">
        <v>462</v>
      </c>
    </row>
    <row r="411" spans="1:3" x14ac:dyDescent="0.2">
      <c r="A411" s="153">
        <v>412</v>
      </c>
      <c r="B411" s="149" t="s">
        <v>343</v>
      </c>
      <c r="C411" s="152" t="s">
        <v>462</v>
      </c>
    </row>
    <row r="412" spans="1:3" x14ac:dyDescent="0.2">
      <c r="A412" s="153">
        <v>413</v>
      </c>
      <c r="B412" s="149" t="s">
        <v>344</v>
      </c>
      <c r="C412" s="152" t="s">
        <v>462</v>
      </c>
    </row>
    <row r="413" spans="1:3" x14ac:dyDescent="0.2">
      <c r="A413" s="153">
        <v>414</v>
      </c>
      <c r="B413" s="149" t="s">
        <v>345</v>
      </c>
      <c r="C413" s="152" t="s">
        <v>462</v>
      </c>
    </row>
    <row r="414" spans="1:3" x14ac:dyDescent="0.2">
      <c r="A414" s="153">
        <v>415</v>
      </c>
      <c r="B414" s="149" t="s">
        <v>346</v>
      </c>
      <c r="C414" s="152" t="s">
        <v>462</v>
      </c>
    </row>
    <row r="415" spans="1:3" x14ac:dyDescent="0.2">
      <c r="A415" s="153">
        <v>416</v>
      </c>
      <c r="B415" s="149" t="s">
        <v>347</v>
      </c>
      <c r="C415" s="152" t="s">
        <v>462</v>
      </c>
    </row>
    <row r="416" spans="1:3" x14ac:dyDescent="0.2">
      <c r="A416" s="153">
        <v>417</v>
      </c>
      <c r="B416" s="149" t="s">
        <v>348</v>
      </c>
      <c r="C416" s="152" t="s">
        <v>462</v>
      </c>
    </row>
    <row r="417" spans="1:3" x14ac:dyDescent="0.2">
      <c r="A417" s="153">
        <v>418</v>
      </c>
      <c r="B417" s="149" t="s">
        <v>349</v>
      </c>
      <c r="C417" s="152" t="s">
        <v>462</v>
      </c>
    </row>
    <row r="418" spans="1:3" x14ac:dyDescent="0.2">
      <c r="A418" s="153">
        <v>419</v>
      </c>
      <c r="B418" s="149" t="s">
        <v>350</v>
      </c>
      <c r="C418" s="152" t="s">
        <v>462</v>
      </c>
    </row>
    <row r="419" spans="1:3" x14ac:dyDescent="0.2">
      <c r="A419" s="153">
        <v>420</v>
      </c>
      <c r="B419" s="149" t="s">
        <v>351</v>
      </c>
      <c r="C419" s="152" t="s">
        <v>462</v>
      </c>
    </row>
    <row r="420" spans="1:3" x14ac:dyDescent="0.2">
      <c r="A420" s="153">
        <v>421</v>
      </c>
      <c r="B420" s="149" t="s">
        <v>352</v>
      </c>
      <c r="C420" s="152" t="s">
        <v>462</v>
      </c>
    </row>
    <row r="421" spans="1:3" x14ac:dyDescent="0.2">
      <c r="A421" s="153">
        <v>422</v>
      </c>
      <c r="B421" s="149" t="s">
        <v>353</v>
      </c>
      <c r="C421" s="152" t="s">
        <v>462</v>
      </c>
    </row>
    <row r="422" spans="1:3" x14ac:dyDescent="0.2">
      <c r="A422" s="153">
        <v>423</v>
      </c>
      <c r="B422" s="149" t="s">
        <v>354</v>
      </c>
      <c r="C422" s="152" t="s">
        <v>462</v>
      </c>
    </row>
    <row r="423" spans="1:3" x14ac:dyDescent="0.2">
      <c r="A423" s="153">
        <v>424</v>
      </c>
      <c r="B423" s="149" t="s">
        <v>355</v>
      </c>
      <c r="C423" s="152" t="s">
        <v>462</v>
      </c>
    </row>
    <row r="424" spans="1:3" x14ac:dyDescent="0.2">
      <c r="A424" s="153">
        <v>425</v>
      </c>
      <c r="B424" s="149" t="s">
        <v>356</v>
      </c>
      <c r="C424" s="152" t="s">
        <v>461</v>
      </c>
    </row>
    <row r="425" spans="1:3" x14ac:dyDescent="0.2">
      <c r="A425" s="153">
        <v>426</v>
      </c>
      <c r="B425" s="149" t="s">
        <v>266</v>
      </c>
      <c r="C425" s="152" t="s">
        <v>461</v>
      </c>
    </row>
    <row r="426" spans="1:3" x14ac:dyDescent="0.2">
      <c r="A426" s="153">
        <v>427</v>
      </c>
      <c r="B426" s="149" t="s">
        <v>357</v>
      </c>
      <c r="C426" s="152" t="s">
        <v>461</v>
      </c>
    </row>
    <row r="427" spans="1:3" x14ac:dyDescent="0.2">
      <c r="A427" s="153">
        <v>428</v>
      </c>
      <c r="B427" s="149" t="s">
        <v>358</v>
      </c>
      <c r="C427" s="152" t="s">
        <v>457</v>
      </c>
    </row>
    <row r="428" spans="1:3" x14ac:dyDescent="0.2">
      <c r="A428" s="153">
        <v>429</v>
      </c>
      <c r="B428" s="149" t="s">
        <v>359</v>
      </c>
      <c r="C428" s="152" t="s">
        <v>457</v>
      </c>
    </row>
    <row r="429" spans="1:3" x14ac:dyDescent="0.2">
      <c r="A429" s="153">
        <v>430</v>
      </c>
      <c r="B429" s="149" t="s">
        <v>360</v>
      </c>
      <c r="C429" s="152" t="s">
        <v>457</v>
      </c>
    </row>
    <row r="430" spans="1:3" x14ac:dyDescent="0.2">
      <c r="A430" s="153">
        <v>431</v>
      </c>
      <c r="B430" s="149" t="s">
        <v>361</v>
      </c>
      <c r="C430" s="152" t="s">
        <v>457</v>
      </c>
    </row>
    <row r="431" spans="1:3" x14ac:dyDescent="0.2">
      <c r="A431" s="153">
        <v>432</v>
      </c>
      <c r="B431" s="149" t="s">
        <v>266</v>
      </c>
      <c r="C431" s="152" t="s">
        <v>461</v>
      </c>
    </row>
    <row r="432" spans="1:3" x14ac:dyDescent="0.2">
      <c r="A432" s="153">
        <v>434</v>
      </c>
      <c r="B432" s="149" t="s">
        <v>362</v>
      </c>
      <c r="C432" s="152" t="s">
        <v>462</v>
      </c>
    </row>
    <row r="433" spans="1:3" x14ac:dyDescent="0.2">
      <c r="A433" s="153">
        <v>435</v>
      </c>
      <c r="B433" s="149" t="s">
        <v>363</v>
      </c>
      <c r="C433" s="152" t="s">
        <v>461</v>
      </c>
    </row>
    <row r="434" spans="1:3" x14ac:dyDescent="0.2">
      <c r="A434" s="153">
        <v>436</v>
      </c>
      <c r="B434" s="149" t="s">
        <v>364</v>
      </c>
      <c r="C434" s="152" t="s">
        <v>461</v>
      </c>
    </row>
    <row r="435" spans="1:3" x14ac:dyDescent="0.2">
      <c r="A435" s="153">
        <v>437</v>
      </c>
      <c r="B435" s="149" t="s">
        <v>365</v>
      </c>
      <c r="C435" s="152" t="s">
        <v>461</v>
      </c>
    </row>
    <row r="436" spans="1:3" x14ac:dyDescent="0.2">
      <c r="A436" s="153">
        <v>439</v>
      </c>
      <c r="B436" s="149" t="s">
        <v>366</v>
      </c>
      <c r="C436" s="152" t="s">
        <v>461</v>
      </c>
    </row>
    <row r="437" spans="1:3" x14ac:dyDescent="0.2">
      <c r="A437" s="153">
        <v>440</v>
      </c>
      <c r="B437" s="149" t="s">
        <v>367</v>
      </c>
      <c r="C437" s="152" t="s">
        <v>461</v>
      </c>
    </row>
    <row r="438" spans="1:3" x14ac:dyDescent="0.2">
      <c r="A438" s="153">
        <v>441</v>
      </c>
      <c r="B438" s="149" t="s">
        <v>270</v>
      </c>
      <c r="C438" s="152" t="s">
        <v>461</v>
      </c>
    </row>
    <row r="439" spans="1:3" x14ac:dyDescent="0.2">
      <c r="A439" s="153">
        <v>442</v>
      </c>
      <c r="B439" s="149" t="s">
        <v>266</v>
      </c>
      <c r="C439" s="152" t="s">
        <v>462</v>
      </c>
    </row>
    <row r="440" spans="1:3" x14ac:dyDescent="0.2">
      <c r="A440" s="153">
        <v>443</v>
      </c>
      <c r="B440" s="149" t="s">
        <v>306</v>
      </c>
      <c r="C440" s="152" t="s">
        <v>461</v>
      </c>
    </row>
    <row r="441" spans="1:3" x14ac:dyDescent="0.2">
      <c r="A441" s="153">
        <v>444</v>
      </c>
      <c r="B441" s="149" t="s">
        <v>309</v>
      </c>
      <c r="C441" s="152" t="s">
        <v>461</v>
      </c>
    </row>
    <row r="442" spans="1:3" x14ac:dyDescent="0.2">
      <c r="A442" s="153">
        <v>444</v>
      </c>
      <c r="B442" s="149" t="s">
        <v>309</v>
      </c>
      <c r="C442" s="152" t="s">
        <v>462</v>
      </c>
    </row>
    <row r="443" spans="1:3" x14ac:dyDescent="0.2">
      <c r="A443" s="153">
        <v>445</v>
      </c>
      <c r="B443" s="149" t="s">
        <v>368</v>
      </c>
      <c r="C443" s="152" t="s">
        <v>461</v>
      </c>
    </row>
    <row r="444" spans="1:3" x14ac:dyDescent="0.2">
      <c r="A444" s="153">
        <v>446</v>
      </c>
      <c r="B444" s="149" t="s">
        <v>368</v>
      </c>
      <c r="C444" s="152" t="s">
        <v>461</v>
      </c>
    </row>
    <row r="445" spans="1:3" x14ac:dyDescent="0.2">
      <c r="A445" s="153">
        <v>447</v>
      </c>
      <c r="B445" s="149" t="s">
        <v>280</v>
      </c>
      <c r="C445" s="152" t="s">
        <v>461</v>
      </c>
    </row>
    <row r="446" spans="1:3" x14ac:dyDescent="0.2">
      <c r="A446" s="153">
        <v>448</v>
      </c>
      <c r="B446" s="149" t="s">
        <v>280</v>
      </c>
      <c r="C446" s="152" t="s">
        <v>461</v>
      </c>
    </row>
    <row r="447" spans="1:3" x14ac:dyDescent="0.2">
      <c r="A447" s="153">
        <v>449</v>
      </c>
      <c r="B447" s="149" t="s">
        <v>280</v>
      </c>
      <c r="C447" s="152" t="s">
        <v>461</v>
      </c>
    </row>
    <row r="448" spans="1:3" x14ac:dyDescent="0.2">
      <c r="A448" s="153">
        <v>450</v>
      </c>
      <c r="B448" s="149" t="s">
        <v>280</v>
      </c>
      <c r="C448" s="152" t="s">
        <v>461</v>
      </c>
    </row>
    <row r="449" spans="1:3" x14ac:dyDescent="0.2">
      <c r="A449" s="153">
        <v>451</v>
      </c>
      <c r="B449" s="149" t="s">
        <v>280</v>
      </c>
      <c r="C449" s="152" t="s">
        <v>461</v>
      </c>
    </row>
    <row r="450" spans="1:3" x14ac:dyDescent="0.2">
      <c r="A450" s="153">
        <v>452</v>
      </c>
      <c r="B450" s="149" t="s">
        <v>280</v>
      </c>
      <c r="C450" s="152" t="s">
        <v>461</v>
      </c>
    </row>
    <row r="451" spans="1:3" x14ac:dyDescent="0.2">
      <c r="A451" s="153">
        <v>453</v>
      </c>
      <c r="B451" s="149" t="s">
        <v>280</v>
      </c>
      <c r="C451" s="152" t="s">
        <v>461</v>
      </c>
    </row>
    <row r="452" spans="1:3" x14ac:dyDescent="0.2">
      <c r="A452" s="153">
        <v>454</v>
      </c>
      <c r="B452" s="149" t="s">
        <v>280</v>
      </c>
      <c r="C452" s="152" t="s">
        <v>461</v>
      </c>
    </row>
    <row r="453" spans="1:3" x14ac:dyDescent="0.2">
      <c r="A453" s="153">
        <v>455</v>
      </c>
      <c r="B453" s="149" t="s">
        <v>280</v>
      </c>
      <c r="C453" s="152" t="s">
        <v>461</v>
      </c>
    </row>
    <row r="454" spans="1:3" x14ac:dyDescent="0.2">
      <c r="A454" s="153">
        <v>456</v>
      </c>
      <c r="B454" s="149" t="s">
        <v>280</v>
      </c>
      <c r="C454" s="152" t="s">
        <v>461</v>
      </c>
    </row>
    <row r="455" spans="1:3" x14ac:dyDescent="0.2">
      <c r="A455" s="153">
        <v>459</v>
      </c>
      <c r="B455" s="149" t="s">
        <v>280</v>
      </c>
      <c r="C455" s="152" t="s">
        <v>461</v>
      </c>
    </row>
    <row r="456" spans="1:3" x14ac:dyDescent="0.2">
      <c r="A456" s="153">
        <v>460</v>
      </c>
      <c r="B456" s="149" t="s">
        <v>369</v>
      </c>
      <c r="C456" s="152" t="s">
        <v>462</v>
      </c>
    </row>
    <row r="457" spans="1:3" x14ac:dyDescent="0.2">
      <c r="A457" s="153">
        <v>461</v>
      </c>
      <c r="B457" s="149" t="s">
        <v>369</v>
      </c>
      <c r="C457" s="152" t="s">
        <v>462</v>
      </c>
    </row>
    <row r="458" spans="1:3" x14ac:dyDescent="0.2">
      <c r="A458" s="153">
        <v>462</v>
      </c>
      <c r="B458" s="149" t="s">
        <v>370</v>
      </c>
      <c r="C458" s="152" t="s">
        <v>462</v>
      </c>
    </row>
    <row r="459" spans="1:3" x14ac:dyDescent="0.2">
      <c r="A459" s="153">
        <v>463</v>
      </c>
      <c r="B459" s="149" t="s">
        <v>371</v>
      </c>
      <c r="C459" s="152" t="s">
        <v>462</v>
      </c>
    </row>
    <row r="460" spans="1:3" x14ac:dyDescent="0.2">
      <c r="A460" s="153">
        <v>464</v>
      </c>
      <c r="B460" s="149" t="s">
        <v>372</v>
      </c>
      <c r="C460" s="152" t="s">
        <v>461</v>
      </c>
    </row>
    <row r="461" spans="1:3" x14ac:dyDescent="0.2">
      <c r="A461" s="153">
        <v>465</v>
      </c>
      <c r="B461" s="149" t="s">
        <v>373</v>
      </c>
      <c r="C461" s="152" t="s">
        <v>461</v>
      </c>
    </row>
    <row r="462" spans="1:3" x14ac:dyDescent="0.2">
      <c r="A462" s="153">
        <v>466</v>
      </c>
      <c r="B462" s="149" t="s">
        <v>374</v>
      </c>
      <c r="C462" s="152" t="s">
        <v>461</v>
      </c>
    </row>
    <row r="463" spans="1:3" x14ac:dyDescent="0.2">
      <c r="A463" s="153">
        <v>467</v>
      </c>
      <c r="B463" s="149" t="s">
        <v>374</v>
      </c>
      <c r="C463" s="152" t="s">
        <v>461</v>
      </c>
    </row>
    <row r="464" spans="1:3" x14ac:dyDescent="0.2">
      <c r="A464" s="153">
        <v>468</v>
      </c>
      <c r="B464" s="149" t="s">
        <v>374</v>
      </c>
      <c r="C464" s="152" t="s">
        <v>461</v>
      </c>
    </row>
    <row r="465" spans="1:3" x14ac:dyDescent="0.2">
      <c r="A465" s="153">
        <v>469</v>
      </c>
      <c r="B465" s="149" t="s">
        <v>374</v>
      </c>
      <c r="C465" s="152" t="s">
        <v>461</v>
      </c>
    </row>
    <row r="466" spans="1:3" x14ac:dyDescent="0.2">
      <c r="A466" s="153">
        <v>470</v>
      </c>
      <c r="B466" s="149" t="s">
        <v>374</v>
      </c>
      <c r="C466" s="152" t="s">
        <v>461</v>
      </c>
    </row>
    <row r="467" spans="1:3" x14ac:dyDescent="0.2">
      <c r="A467" s="153">
        <v>473</v>
      </c>
      <c r="B467" s="149" t="s">
        <v>375</v>
      </c>
      <c r="C467" s="152" t="s">
        <v>461</v>
      </c>
    </row>
    <row r="468" spans="1:3" x14ac:dyDescent="0.2">
      <c r="A468" s="153">
        <v>474</v>
      </c>
      <c r="B468" s="149" t="s">
        <v>376</v>
      </c>
      <c r="C468" s="152" t="s">
        <v>462</v>
      </c>
    </row>
    <row r="469" spans="1:3" x14ac:dyDescent="0.2">
      <c r="A469" s="153">
        <v>475</v>
      </c>
      <c r="B469" s="149" t="s">
        <v>377</v>
      </c>
      <c r="C469" s="152" t="s">
        <v>461</v>
      </c>
    </row>
    <row r="470" spans="1:3" x14ac:dyDescent="0.2">
      <c r="A470" s="153">
        <v>476</v>
      </c>
      <c r="B470" s="149" t="s">
        <v>378</v>
      </c>
      <c r="C470" s="152" t="s">
        <v>462</v>
      </c>
    </row>
    <row r="471" spans="1:3" x14ac:dyDescent="0.2">
      <c r="A471" s="153">
        <v>477</v>
      </c>
      <c r="B471" s="149" t="s">
        <v>378</v>
      </c>
      <c r="C471" s="152" t="s">
        <v>462</v>
      </c>
    </row>
    <row r="472" spans="1:3" x14ac:dyDescent="0.2">
      <c r="A472" s="153">
        <v>478</v>
      </c>
      <c r="B472" s="149" t="s">
        <v>309</v>
      </c>
      <c r="C472" s="152" t="s">
        <v>461</v>
      </c>
    </row>
    <row r="473" spans="1:3" x14ac:dyDescent="0.2">
      <c r="A473" s="153">
        <v>479</v>
      </c>
      <c r="B473" s="149" t="s">
        <v>366</v>
      </c>
      <c r="C473" s="152" t="s">
        <v>461</v>
      </c>
    </row>
    <row r="474" spans="1:3" x14ac:dyDescent="0.2">
      <c r="A474" s="153">
        <v>480</v>
      </c>
      <c r="B474" s="149" t="s">
        <v>366</v>
      </c>
      <c r="C474" s="152" t="s">
        <v>461</v>
      </c>
    </row>
    <row r="475" spans="1:3" x14ac:dyDescent="0.2">
      <c r="A475" s="153">
        <v>481</v>
      </c>
      <c r="B475" s="149" t="s">
        <v>366</v>
      </c>
      <c r="C475" s="152" t="s">
        <v>461</v>
      </c>
    </row>
    <row r="476" spans="1:3" x14ac:dyDescent="0.2">
      <c r="A476" s="153">
        <v>482</v>
      </c>
      <c r="B476" s="149" t="s">
        <v>379</v>
      </c>
      <c r="C476" s="152" t="s">
        <v>458</v>
      </c>
    </row>
    <row r="477" spans="1:3" x14ac:dyDescent="0.2">
      <c r="A477" s="153">
        <v>483</v>
      </c>
      <c r="B477" s="149" t="s">
        <v>380</v>
      </c>
      <c r="C477" s="152" t="s">
        <v>458</v>
      </c>
    </row>
    <row r="478" spans="1:3" x14ac:dyDescent="0.2">
      <c r="A478" s="153">
        <v>484</v>
      </c>
      <c r="B478" s="149" t="s">
        <v>381</v>
      </c>
      <c r="C478" s="152" t="s">
        <v>458</v>
      </c>
    </row>
    <row r="479" spans="1:3" x14ac:dyDescent="0.2">
      <c r="A479" s="153">
        <v>485</v>
      </c>
      <c r="B479" s="149" t="s">
        <v>382</v>
      </c>
      <c r="C479" s="152" t="s">
        <v>458</v>
      </c>
    </row>
    <row r="480" spans="1:3" x14ac:dyDescent="0.2">
      <c r="A480" s="153">
        <v>486</v>
      </c>
      <c r="B480" s="149" t="s">
        <v>383</v>
      </c>
      <c r="C480" s="152" t="s">
        <v>458</v>
      </c>
    </row>
    <row r="481" spans="1:3" x14ac:dyDescent="0.2">
      <c r="A481" s="153">
        <v>487</v>
      </c>
      <c r="B481" s="149" t="s">
        <v>384</v>
      </c>
      <c r="C481" s="152" t="s">
        <v>458</v>
      </c>
    </row>
    <row r="482" spans="1:3" x14ac:dyDescent="0.2">
      <c r="A482" s="153">
        <v>488</v>
      </c>
      <c r="B482" s="149" t="s">
        <v>385</v>
      </c>
      <c r="C482" s="152" t="s">
        <v>458</v>
      </c>
    </row>
    <row r="483" spans="1:3" x14ac:dyDescent="0.2">
      <c r="A483" s="153">
        <v>489</v>
      </c>
      <c r="B483" s="149" t="s">
        <v>386</v>
      </c>
      <c r="C483" s="152" t="s">
        <v>458</v>
      </c>
    </row>
    <row r="484" spans="1:3" x14ac:dyDescent="0.2">
      <c r="A484" s="153">
        <v>490</v>
      </c>
      <c r="B484" s="149" t="s">
        <v>387</v>
      </c>
      <c r="C484" s="152" t="s">
        <v>458</v>
      </c>
    </row>
    <row r="485" spans="1:3" x14ac:dyDescent="0.2">
      <c r="A485" s="153">
        <v>491</v>
      </c>
      <c r="B485" s="149" t="s">
        <v>388</v>
      </c>
      <c r="C485" s="152" t="s">
        <v>458</v>
      </c>
    </row>
    <row r="486" spans="1:3" x14ac:dyDescent="0.2">
      <c r="A486" s="153">
        <v>492</v>
      </c>
      <c r="B486" s="149" t="s">
        <v>389</v>
      </c>
      <c r="C486" s="152" t="s">
        <v>458</v>
      </c>
    </row>
    <row r="487" spans="1:3" x14ac:dyDescent="0.2">
      <c r="A487" s="153">
        <v>493</v>
      </c>
      <c r="B487" s="149" t="s">
        <v>390</v>
      </c>
      <c r="C487" s="152" t="s">
        <v>458</v>
      </c>
    </row>
    <row r="488" spans="1:3" x14ac:dyDescent="0.2">
      <c r="A488" s="153">
        <v>494</v>
      </c>
      <c r="B488" s="149" t="s">
        <v>391</v>
      </c>
      <c r="C488" s="152" t="s">
        <v>458</v>
      </c>
    </row>
    <row r="489" spans="1:3" x14ac:dyDescent="0.2">
      <c r="A489" s="153">
        <v>495</v>
      </c>
      <c r="B489" s="149" t="s">
        <v>392</v>
      </c>
      <c r="C489" s="152" t="s">
        <v>458</v>
      </c>
    </row>
    <row r="490" spans="1:3" x14ac:dyDescent="0.2">
      <c r="A490" s="153">
        <v>496</v>
      </c>
      <c r="B490" s="149" t="s">
        <v>393</v>
      </c>
      <c r="C490" s="152" t="s">
        <v>458</v>
      </c>
    </row>
    <row r="491" spans="1:3" x14ac:dyDescent="0.2">
      <c r="A491" s="153">
        <v>497</v>
      </c>
      <c r="B491" s="149" t="s">
        <v>394</v>
      </c>
      <c r="C491" s="152" t="s">
        <v>458</v>
      </c>
    </row>
    <row r="492" spans="1:3" x14ac:dyDescent="0.2">
      <c r="A492" s="153">
        <v>498</v>
      </c>
      <c r="B492" s="149" t="s">
        <v>395</v>
      </c>
      <c r="C492" s="152" t="s">
        <v>458</v>
      </c>
    </row>
    <row r="493" spans="1:3" x14ac:dyDescent="0.2">
      <c r="A493" s="153">
        <v>701</v>
      </c>
      <c r="B493" s="149" t="s">
        <v>396</v>
      </c>
      <c r="C493" s="152" t="s">
        <v>462</v>
      </c>
    </row>
    <row r="494" spans="1:3" x14ac:dyDescent="0.2">
      <c r="A494" s="153">
        <v>702</v>
      </c>
      <c r="B494" s="149" t="s">
        <v>396</v>
      </c>
      <c r="C494" s="152" t="s">
        <v>462</v>
      </c>
    </row>
    <row r="495" spans="1:3" x14ac:dyDescent="0.2">
      <c r="A495" s="153">
        <v>703</v>
      </c>
      <c r="B495" s="149" t="s">
        <v>332</v>
      </c>
      <c r="C495" s="152" t="s">
        <v>462</v>
      </c>
    </row>
    <row r="496" spans="1:3" x14ac:dyDescent="0.2">
      <c r="A496" s="153">
        <v>704</v>
      </c>
      <c r="B496" s="149" t="s">
        <v>332</v>
      </c>
      <c r="C496" s="152" t="s">
        <v>462</v>
      </c>
    </row>
    <row r="497" spans="1:3" x14ac:dyDescent="0.2">
      <c r="A497" s="153">
        <v>705</v>
      </c>
      <c r="B497" s="149" t="s">
        <v>332</v>
      </c>
      <c r="C497" s="152" t="s">
        <v>462</v>
      </c>
    </row>
    <row r="498" spans="1:3" x14ac:dyDescent="0.2">
      <c r="A498" s="153">
        <v>706</v>
      </c>
      <c r="B498" s="149" t="s">
        <v>332</v>
      </c>
      <c r="C498" s="152" t="s">
        <v>462</v>
      </c>
    </row>
    <row r="499" spans="1:3" x14ac:dyDescent="0.2">
      <c r="A499" s="153">
        <v>707</v>
      </c>
      <c r="B499" s="149" t="s">
        <v>332</v>
      </c>
      <c r="C499" s="152" t="s">
        <v>462</v>
      </c>
    </row>
    <row r="500" spans="1:3" x14ac:dyDescent="0.2">
      <c r="A500" s="153">
        <v>708</v>
      </c>
      <c r="B500" s="149" t="s">
        <v>332</v>
      </c>
      <c r="C500" s="152" t="s">
        <v>462</v>
      </c>
    </row>
    <row r="501" spans="1:3" x14ac:dyDescent="0.2">
      <c r="A501" s="153">
        <v>709</v>
      </c>
      <c r="B501" s="149" t="s">
        <v>332</v>
      </c>
      <c r="C501" s="152" t="s">
        <v>462</v>
      </c>
    </row>
    <row r="502" spans="1:3" x14ac:dyDescent="0.2">
      <c r="A502" s="153">
        <v>710</v>
      </c>
      <c r="B502" s="149" t="s">
        <v>332</v>
      </c>
      <c r="C502" s="152" t="s">
        <v>462</v>
      </c>
    </row>
    <row r="503" spans="1:3" x14ac:dyDescent="0.2">
      <c r="A503" s="153">
        <v>711</v>
      </c>
      <c r="B503" s="149" t="s">
        <v>332</v>
      </c>
      <c r="C503" s="152" t="s">
        <v>462</v>
      </c>
    </row>
    <row r="504" spans="1:3" x14ac:dyDescent="0.2">
      <c r="A504" s="153">
        <v>712</v>
      </c>
      <c r="B504" s="149" t="s">
        <v>397</v>
      </c>
      <c r="C504" s="152" t="s">
        <v>462</v>
      </c>
    </row>
    <row r="505" spans="1:3" x14ac:dyDescent="0.2">
      <c r="A505" s="153">
        <v>713</v>
      </c>
      <c r="B505" s="149" t="s">
        <v>397</v>
      </c>
      <c r="C505" s="152" t="s">
        <v>462</v>
      </c>
    </row>
    <row r="506" spans="1:3" x14ac:dyDescent="0.2">
      <c r="A506" s="153">
        <v>714</v>
      </c>
      <c r="B506" s="149" t="s">
        <v>397</v>
      </c>
      <c r="C506" s="152" t="s">
        <v>462</v>
      </c>
    </row>
    <row r="507" spans="1:3" x14ac:dyDescent="0.2">
      <c r="A507" s="153">
        <v>715</v>
      </c>
      <c r="B507" s="149" t="s">
        <v>397</v>
      </c>
      <c r="C507" s="152" t="s">
        <v>462</v>
      </c>
    </row>
    <row r="508" spans="1:3" x14ac:dyDescent="0.2">
      <c r="A508" s="153">
        <v>716</v>
      </c>
      <c r="B508" s="149" t="s">
        <v>398</v>
      </c>
      <c r="C508" s="152" t="s">
        <v>462</v>
      </c>
    </row>
    <row r="509" spans="1:3" x14ac:dyDescent="0.2">
      <c r="A509" s="153">
        <v>717</v>
      </c>
      <c r="B509" s="149" t="s">
        <v>398</v>
      </c>
      <c r="C509" s="152" t="s">
        <v>462</v>
      </c>
    </row>
    <row r="510" spans="1:3" x14ac:dyDescent="0.2">
      <c r="A510" s="153">
        <v>718</v>
      </c>
      <c r="B510" s="149" t="s">
        <v>399</v>
      </c>
      <c r="C510" s="152" t="s">
        <v>462</v>
      </c>
    </row>
    <row r="511" spans="1:3" x14ac:dyDescent="0.2">
      <c r="A511" s="153">
        <v>719</v>
      </c>
      <c r="B511" s="149" t="s">
        <v>399</v>
      </c>
      <c r="C511" s="152" t="s">
        <v>462</v>
      </c>
    </row>
    <row r="512" spans="1:3" x14ac:dyDescent="0.2">
      <c r="A512" s="153">
        <v>720</v>
      </c>
      <c r="B512" s="149" t="s">
        <v>267</v>
      </c>
      <c r="C512" s="152" t="s">
        <v>461</v>
      </c>
    </row>
    <row r="513" spans="1:3" x14ac:dyDescent="0.2">
      <c r="A513" s="153">
        <v>721</v>
      </c>
      <c r="B513" s="149" t="s">
        <v>400</v>
      </c>
      <c r="C513" s="152" t="s">
        <v>461</v>
      </c>
    </row>
    <row r="514" spans="1:3" x14ac:dyDescent="0.2">
      <c r="A514" s="153">
        <v>722</v>
      </c>
      <c r="B514" s="149" t="s">
        <v>400</v>
      </c>
      <c r="C514" s="152" t="s">
        <v>461</v>
      </c>
    </row>
    <row r="515" spans="1:3" x14ac:dyDescent="0.2">
      <c r="A515" s="153">
        <v>723</v>
      </c>
      <c r="B515" s="149" t="s">
        <v>400</v>
      </c>
      <c r="C515" s="152" t="s">
        <v>461</v>
      </c>
    </row>
    <row r="516" spans="1:3" x14ac:dyDescent="0.2">
      <c r="A516" s="153">
        <v>724</v>
      </c>
      <c r="B516" s="149" t="s">
        <v>400</v>
      </c>
      <c r="C516" s="152" t="s">
        <v>461</v>
      </c>
    </row>
    <row r="517" spans="1:3" x14ac:dyDescent="0.2">
      <c r="A517" s="153">
        <v>725</v>
      </c>
      <c r="B517" s="149" t="s">
        <v>400</v>
      </c>
      <c r="C517" s="152" t="s">
        <v>461</v>
      </c>
    </row>
    <row r="518" spans="1:3" x14ac:dyDescent="0.2">
      <c r="A518" s="153">
        <v>726</v>
      </c>
      <c r="B518" s="149" t="s">
        <v>400</v>
      </c>
      <c r="C518" s="152" t="s">
        <v>461</v>
      </c>
    </row>
    <row r="519" spans="1:3" x14ac:dyDescent="0.2">
      <c r="A519" s="153">
        <v>727</v>
      </c>
      <c r="B519" s="149" t="s">
        <v>400</v>
      </c>
      <c r="C519" s="152" t="s">
        <v>461</v>
      </c>
    </row>
    <row r="520" spans="1:3" x14ac:dyDescent="0.2">
      <c r="A520" s="153">
        <v>728</v>
      </c>
      <c r="B520" s="149" t="s">
        <v>401</v>
      </c>
      <c r="C520" s="152" t="s">
        <v>461</v>
      </c>
    </row>
    <row r="521" spans="1:3" x14ac:dyDescent="0.2">
      <c r="A521" s="153">
        <v>729</v>
      </c>
      <c r="B521" s="149" t="s">
        <v>400</v>
      </c>
      <c r="C521" s="152" t="s">
        <v>461</v>
      </c>
    </row>
    <row r="522" spans="1:3" x14ac:dyDescent="0.2">
      <c r="A522" s="153">
        <v>730</v>
      </c>
      <c r="B522" s="149" t="s">
        <v>401</v>
      </c>
      <c r="C522" s="152" t="s">
        <v>461</v>
      </c>
    </row>
    <row r="523" spans="1:3" x14ac:dyDescent="0.2">
      <c r="A523" s="153">
        <v>731</v>
      </c>
      <c r="B523" s="149" t="s">
        <v>400</v>
      </c>
      <c r="C523" s="152" t="s">
        <v>461</v>
      </c>
    </row>
    <row r="524" spans="1:3" x14ac:dyDescent="0.2">
      <c r="A524" s="153">
        <v>732</v>
      </c>
      <c r="B524" s="149" t="s">
        <v>401</v>
      </c>
      <c r="C524" s="152" t="s">
        <v>461</v>
      </c>
    </row>
    <row r="525" spans="1:3" x14ac:dyDescent="0.2">
      <c r="A525" s="153">
        <v>733</v>
      </c>
      <c r="B525" s="149" t="s">
        <v>400</v>
      </c>
      <c r="C525" s="152" t="s">
        <v>461</v>
      </c>
    </row>
    <row r="526" spans="1:3" x14ac:dyDescent="0.2">
      <c r="A526" s="153">
        <v>734</v>
      </c>
      <c r="B526" s="149" t="s">
        <v>401</v>
      </c>
      <c r="C526" s="152" t="s">
        <v>461</v>
      </c>
    </row>
    <row r="527" spans="1:3" x14ac:dyDescent="0.2">
      <c r="A527" s="153">
        <v>735</v>
      </c>
      <c r="B527" s="149" t="s">
        <v>400</v>
      </c>
      <c r="C527" s="152" t="s">
        <v>461</v>
      </c>
    </row>
    <row r="528" spans="1:3" x14ac:dyDescent="0.2">
      <c r="A528" s="153">
        <v>736</v>
      </c>
      <c r="B528" s="149" t="s">
        <v>401</v>
      </c>
      <c r="C528" s="152" t="s">
        <v>461</v>
      </c>
    </row>
    <row r="529" spans="1:3" x14ac:dyDescent="0.2">
      <c r="A529" s="153">
        <v>737</v>
      </c>
      <c r="B529" s="149" t="s">
        <v>400</v>
      </c>
      <c r="C529" s="152" t="s">
        <v>461</v>
      </c>
    </row>
    <row r="530" spans="1:3" x14ac:dyDescent="0.2">
      <c r="A530" s="153">
        <v>738</v>
      </c>
      <c r="B530" s="149" t="s">
        <v>401</v>
      </c>
      <c r="C530" s="152" t="s">
        <v>461</v>
      </c>
    </row>
    <row r="531" spans="1:3" x14ac:dyDescent="0.2">
      <c r="A531" s="153">
        <v>739</v>
      </c>
      <c r="B531" s="149" t="s">
        <v>400</v>
      </c>
      <c r="C531" s="152" t="s">
        <v>461</v>
      </c>
    </row>
    <row r="532" spans="1:3" x14ac:dyDescent="0.2">
      <c r="A532" s="153">
        <v>740</v>
      </c>
      <c r="B532" s="149" t="s">
        <v>401</v>
      </c>
      <c r="C532" s="152" t="s">
        <v>461</v>
      </c>
    </row>
    <row r="533" spans="1:3" x14ac:dyDescent="0.2">
      <c r="A533" s="153">
        <v>741</v>
      </c>
      <c r="B533" s="149" t="s">
        <v>400</v>
      </c>
      <c r="C533" s="152" t="s">
        <v>461</v>
      </c>
    </row>
    <row r="534" spans="1:3" x14ac:dyDescent="0.2">
      <c r="A534" s="153">
        <v>742</v>
      </c>
      <c r="B534" s="149" t="s">
        <v>401</v>
      </c>
      <c r="C534" s="152" t="s">
        <v>461</v>
      </c>
    </row>
    <row r="535" spans="1:3" x14ac:dyDescent="0.2">
      <c r="A535" s="153">
        <v>743</v>
      </c>
      <c r="B535" s="149" t="s">
        <v>400</v>
      </c>
      <c r="C535" s="152" t="s">
        <v>461</v>
      </c>
    </row>
    <row r="536" spans="1:3" x14ac:dyDescent="0.2">
      <c r="A536" s="153">
        <v>744</v>
      </c>
      <c r="B536" s="149" t="s">
        <v>401</v>
      </c>
      <c r="C536" s="152" t="s">
        <v>461</v>
      </c>
    </row>
    <row r="537" spans="1:3" x14ac:dyDescent="0.2">
      <c r="A537" s="153">
        <v>745</v>
      </c>
      <c r="B537" s="149" t="s">
        <v>400</v>
      </c>
      <c r="C537" s="152" t="s">
        <v>461</v>
      </c>
    </row>
    <row r="538" spans="1:3" x14ac:dyDescent="0.2">
      <c r="A538" s="153">
        <v>746</v>
      </c>
      <c r="B538" s="149" t="s">
        <v>401</v>
      </c>
      <c r="C538" s="152" t="s">
        <v>461</v>
      </c>
    </row>
    <row r="539" spans="1:3" x14ac:dyDescent="0.2">
      <c r="A539" s="153">
        <v>747</v>
      </c>
      <c r="B539" s="149" t="s">
        <v>400</v>
      </c>
      <c r="C539" s="152" t="s">
        <v>461</v>
      </c>
    </row>
    <row r="540" spans="1:3" x14ac:dyDescent="0.2">
      <c r="A540" s="153">
        <v>748</v>
      </c>
      <c r="B540" s="149" t="s">
        <v>400</v>
      </c>
      <c r="C540" s="152" t="s">
        <v>461</v>
      </c>
    </row>
    <row r="541" spans="1:3" x14ac:dyDescent="0.2">
      <c r="A541" s="153">
        <v>749</v>
      </c>
      <c r="B541" s="149" t="s">
        <v>401</v>
      </c>
      <c r="C541" s="152" t="s">
        <v>461</v>
      </c>
    </row>
    <row r="542" spans="1:3" x14ac:dyDescent="0.2">
      <c r="A542" s="153">
        <v>752</v>
      </c>
      <c r="B542" s="149" t="s">
        <v>400</v>
      </c>
      <c r="C542" s="152" t="s">
        <v>461</v>
      </c>
    </row>
    <row r="543" spans="1:3" x14ac:dyDescent="0.2">
      <c r="A543" s="153">
        <v>753</v>
      </c>
      <c r="B543" s="149" t="s">
        <v>402</v>
      </c>
      <c r="C543" s="152" t="s">
        <v>461</v>
      </c>
    </row>
    <row r="544" spans="1:3" x14ac:dyDescent="0.2">
      <c r="A544" s="153">
        <v>754</v>
      </c>
      <c r="B544" s="149" t="s">
        <v>400</v>
      </c>
      <c r="C544" s="152" t="s">
        <v>461</v>
      </c>
    </row>
    <row r="545" spans="1:3" x14ac:dyDescent="0.2">
      <c r="A545" s="153">
        <v>755</v>
      </c>
      <c r="B545" s="149" t="s">
        <v>402</v>
      </c>
      <c r="C545" s="152" t="s">
        <v>461</v>
      </c>
    </row>
    <row r="546" spans="1:3" x14ac:dyDescent="0.2">
      <c r="A546" s="153">
        <v>756</v>
      </c>
      <c r="B546" s="149" t="s">
        <v>400</v>
      </c>
      <c r="C546" s="152" t="s">
        <v>461</v>
      </c>
    </row>
    <row r="547" spans="1:3" x14ac:dyDescent="0.2">
      <c r="A547" s="153">
        <v>757</v>
      </c>
      <c r="B547" s="149" t="s">
        <v>402</v>
      </c>
      <c r="C547" s="152" t="s">
        <v>461</v>
      </c>
    </row>
    <row r="548" spans="1:3" x14ac:dyDescent="0.2">
      <c r="A548" s="153">
        <v>758</v>
      </c>
      <c r="B548" s="149" t="s">
        <v>400</v>
      </c>
      <c r="C548" s="152" t="s">
        <v>461</v>
      </c>
    </row>
    <row r="549" spans="1:3" x14ac:dyDescent="0.2">
      <c r="A549" s="153">
        <v>759</v>
      </c>
      <c r="B549" s="149" t="s">
        <v>402</v>
      </c>
      <c r="C549" s="152" t="s">
        <v>461</v>
      </c>
    </row>
    <row r="550" spans="1:3" x14ac:dyDescent="0.2">
      <c r="A550" s="153">
        <v>760</v>
      </c>
      <c r="B550" s="149" t="s">
        <v>400</v>
      </c>
      <c r="C550" s="152" t="s">
        <v>461</v>
      </c>
    </row>
    <row r="551" spans="1:3" x14ac:dyDescent="0.2">
      <c r="A551" s="153">
        <v>761</v>
      </c>
      <c r="B551" s="149" t="s">
        <v>402</v>
      </c>
      <c r="C551" s="152" t="s">
        <v>461</v>
      </c>
    </row>
    <row r="552" spans="1:3" x14ac:dyDescent="0.2">
      <c r="A552" s="153">
        <v>762</v>
      </c>
      <c r="B552" s="149" t="s">
        <v>400</v>
      </c>
      <c r="C552" s="152" t="s">
        <v>461</v>
      </c>
    </row>
    <row r="553" spans="1:3" x14ac:dyDescent="0.2">
      <c r="A553" s="153">
        <v>763</v>
      </c>
      <c r="B553" s="149" t="s">
        <v>402</v>
      </c>
      <c r="C553" s="152" t="s">
        <v>461</v>
      </c>
    </row>
    <row r="554" spans="1:3" x14ac:dyDescent="0.2">
      <c r="A554" s="153">
        <v>764</v>
      </c>
      <c r="B554" s="149" t="s">
        <v>400</v>
      </c>
      <c r="C554" s="152" t="s">
        <v>461</v>
      </c>
    </row>
    <row r="555" spans="1:3" x14ac:dyDescent="0.2">
      <c r="A555" s="153">
        <v>765</v>
      </c>
      <c r="B555" s="149" t="s">
        <v>402</v>
      </c>
      <c r="C555" s="152" t="s">
        <v>461</v>
      </c>
    </row>
    <row r="556" spans="1:3" x14ac:dyDescent="0.2">
      <c r="A556" s="153">
        <v>766</v>
      </c>
      <c r="B556" s="149" t="s">
        <v>400</v>
      </c>
      <c r="C556" s="152" t="s">
        <v>461</v>
      </c>
    </row>
    <row r="557" spans="1:3" x14ac:dyDescent="0.2">
      <c r="A557" s="153">
        <v>767</v>
      </c>
      <c r="B557" s="149" t="s">
        <v>402</v>
      </c>
      <c r="C557" s="152" t="s">
        <v>461</v>
      </c>
    </row>
    <row r="558" spans="1:3" x14ac:dyDescent="0.2">
      <c r="A558" s="153">
        <v>768</v>
      </c>
      <c r="B558" s="149" t="s">
        <v>400</v>
      </c>
      <c r="C558" s="152" t="s">
        <v>461</v>
      </c>
    </row>
    <row r="559" spans="1:3" x14ac:dyDescent="0.2">
      <c r="A559" s="153">
        <v>769</v>
      </c>
      <c r="B559" s="149" t="s">
        <v>402</v>
      </c>
      <c r="C559" s="152" t="s">
        <v>461</v>
      </c>
    </row>
    <row r="560" spans="1:3" x14ac:dyDescent="0.2">
      <c r="A560" s="153">
        <v>770</v>
      </c>
      <c r="B560" s="149" t="s">
        <v>403</v>
      </c>
      <c r="C560" s="152" t="s">
        <v>461</v>
      </c>
    </row>
    <row r="561" spans="1:3" x14ac:dyDescent="0.2">
      <c r="A561" s="153">
        <v>775</v>
      </c>
      <c r="B561" s="149" t="s">
        <v>404</v>
      </c>
      <c r="C561" s="152" t="s">
        <v>461</v>
      </c>
    </row>
    <row r="562" spans="1:3" x14ac:dyDescent="0.2">
      <c r="A562" s="153">
        <v>776</v>
      </c>
      <c r="B562" s="149" t="s">
        <v>404</v>
      </c>
      <c r="C562" s="152" t="s">
        <v>461</v>
      </c>
    </row>
    <row r="563" spans="1:3" x14ac:dyDescent="0.2">
      <c r="A563" s="153">
        <v>781</v>
      </c>
      <c r="B563" s="149" t="s">
        <v>400</v>
      </c>
      <c r="C563" s="152" t="s">
        <v>462</v>
      </c>
    </row>
    <row r="564" spans="1:3" x14ac:dyDescent="0.2">
      <c r="A564" s="153">
        <v>782</v>
      </c>
      <c r="B564" s="149" t="s">
        <v>400</v>
      </c>
      <c r="C564" s="152" t="s">
        <v>461</v>
      </c>
    </row>
    <row r="565" spans="1:3" x14ac:dyDescent="0.2">
      <c r="A565" s="153">
        <v>783</v>
      </c>
      <c r="B565" s="149" t="s">
        <v>400</v>
      </c>
      <c r="C565" s="152" t="s">
        <v>461</v>
      </c>
    </row>
    <row r="566" spans="1:3" x14ac:dyDescent="0.2">
      <c r="A566" s="153">
        <v>784</v>
      </c>
      <c r="B566" s="149" t="s">
        <v>400</v>
      </c>
      <c r="C566" s="152" t="s">
        <v>461</v>
      </c>
    </row>
    <row r="567" spans="1:3" x14ac:dyDescent="0.2">
      <c r="A567" s="153">
        <v>785</v>
      </c>
      <c r="B567" s="149" t="s">
        <v>400</v>
      </c>
      <c r="C567" s="152" t="s">
        <v>461</v>
      </c>
    </row>
    <row r="568" spans="1:3" x14ac:dyDescent="0.2">
      <c r="A568" s="153">
        <v>786</v>
      </c>
      <c r="B568" s="149" t="s">
        <v>400</v>
      </c>
      <c r="C568" s="152" t="s">
        <v>461</v>
      </c>
    </row>
    <row r="569" spans="1:3" x14ac:dyDescent="0.2">
      <c r="A569" s="153">
        <v>787</v>
      </c>
      <c r="B569" s="149" t="s">
        <v>405</v>
      </c>
      <c r="C569" s="152" t="s">
        <v>461</v>
      </c>
    </row>
    <row r="570" spans="1:3" x14ac:dyDescent="0.2">
      <c r="A570" s="153">
        <v>788</v>
      </c>
      <c r="B570" s="149" t="s">
        <v>406</v>
      </c>
      <c r="C570" s="152" t="s">
        <v>461</v>
      </c>
    </row>
    <row r="571" spans="1:3" x14ac:dyDescent="0.2">
      <c r="A571" s="153">
        <v>789</v>
      </c>
      <c r="B571" s="149" t="s">
        <v>407</v>
      </c>
      <c r="C571" s="152" t="s">
        <v>461</v>
      </c>
    </row>
    <row r="572" spans="1:3" x14ac:dyDescent="0.2">
      <c r="A572" s="153">
        <v>790</v>
      </c>
      <c r="B572" s="149" t="s">
        <v>408</v>
      </c>
      <c r="C572" s="152" t="s">
        <v>461</v>
      </c>
    </row>
    <row r="573" spans="1:3" x14ac:dyDescent="0.2">
      <c r="A573" s="153">
        <v>791</v>
      </c>
      <c r="B573" s="149" t="s">
        <v>409</v>
      </c>
      <c r="C573" s="152" t="s">
        <v>461</v>
      </c>
    </row>
    <row r="574" spans="1:3" x14ac:dyDescent="0.2">
      <c r="A574" s="153">
        <v>792</v>
      </c>
      <c r="B574" s="149" t="s">
        <v>410</v>
      </c>
      <c r="C574" s="152" t="s">
        <v>461</v>
      </c>
    </row>
    <row r="575" spans="1:3" x14ac:dyDescent="0.2">
      <c r="A575" s="153">
        <v>793</v>
      </c>
      <c r="B575" s="149" t="s">
        <v>400</v>
      </c>
      <c r="C575" s="152" t="s">
        <v>461</v>
      </c>
    </row>
    <row r="576" spans="1:3" x14ac:dyDescent="0.2">
      <c r="A576" s="153">
        <v>794</v>
      </c>
      <c r="B576" s="149" t="s">
        <v>401</v>
      </c>
      <c r="C576" s="152" t="s">
        <v>461</v>
      </c>
    </row>
    <row r="577" spans="1:3" x14ac:dyDescent="0.2">
      <c r="A577" s="153">
        <v>801</v>
      </c>
      <c r="B577" s="149" t="s">
        <v>329</v>
      </c>
      <c r="C577" s="152" t="s">
        <v>461</v>
      </c>
    </row>
    <row r="578" spans="1:3" x14ac:dyDescent="0.2">
      <c r="A578" s="153">
        <v>802</v>
      </c>
      <c r="B578" s="149" t="s">
        <v>411</v>
      </c>
      <c r="C578" s="152" t="s">
        <v>461</v>
      </c>
    </row>
    <row r="579" spans="1:3" x14ac:dyDescent="0.2">
      <c r="A579" s="153">
        <v>803</v>
      </c>
      <c r="B579" s="149" t="s">
        <v>412</v>
      </c>
      <c r="C579" s="152" t="s">
        <v>462</v>
      </c>
    </row>
    <row r="580" spans="1:3" x14ac:dyDescent="0.2">
      <c r="A580" s="153">
        <v>804</v>
      </c>
      <c r="B580" s="149" t="s">
        <v>411</v>
      </c>
      <c r="C580" s="152" t="s">
        <v>461</v>
      </c>
    </row>
    <row r="581" spans="1:3" x14ac:dyDescent="0.2">
      <c r="A581" s="153">
        <v>805</v>
      </c>
      <c r="B581" s="149" t="s">
        <v>412</v>
      </c>
      <c r="C581" s="152" t="s">
        <v>462</v>
      </c>
    </row>
    <row r="582" spans="1:3" x14ac:dyDescent="0.2">
      <c r="A582" s="153">
        <v>806</v>
      </c>
      <c r="B582" s="149" t="s">
        <v>411</v>
      </c>
      <c r="C582" s="152" t="s">
        <v>461</v>
      </c>
    </row>
    <row r="583" spans="1:3" x14ac:dyDescent="0.2">
      <c r="A583" s="153">
        <v>807</v>
      </c>
      <c r="B583" s="149" t="s">
        <v>412</v>
      </c>
      <c r="C583" s="152" t="s">
        <v>462</v>
      </c>
    </row>
    <row r="584" spans="1:3" x14ac:dyDescent="0.2">
      <c r="A584" s="153">
        <v>808</v>
      </c>
      <c r="B584" s="149" t="s">
        <v>411</v>
      </c>
      <c r="C584" s="152" t="s">
        <v>461</v>
      </c>
    </row>
    <row r="585" spans="1:3" x14ac:dyDescent="0.2">
      <c r="A585" s="153">
        <v>809</v>
      </c>
      <c r="B585" s="149" t="s">
        <v>412</v>
      </c>
      <c r="C585" s="152" t="s">
        <v>462</v>
      </c>
    </row>
    <row r="586" spans="1:3" x14ac:dyDescent="0.2">
      <c r="A586" s="153">
        <v>810</v>
      </c>
      <c r="B586" s="149" t="s">
        <v>411</v>
      </c>
      <c r="C586" s="152" t="s">
        <v>461</v>
      </c>
    </row>
    <row r="587" spans="1:3" x14ac:dyDescent="0.2">
      <c r="A587" s="153">
        <v>811</v>
      </c>
      <c r="B587" s="149" t="s">
        <v>412</v>
      </c>
      <c r="C587" s="152" t="s">
        <v>462</v>
      </c>
    </row>
    <row r="588" spans="1:3" x14ac:dyDescent="0.2">
      <c r="A588" s="153">
        <v>812</v>
      </c>
      <c r="B588" s="149" t="s">
        <v>411</v>
      </c>
      <c r="C588" s="152" t="s">
        <v>461</v>
      </c>
    </row>
    <row r="589" spans="1:3" x14ac:dyDescent="0.2">
      <c r="A589" s="153">
        <v>813</v>
      </c>
      <c r="B589" s="149" t="s">
        <v>412</v>
      </c>
      <c r="C589" s="152" t="s">
        <v>462</v>
      </c>
    </row>
    <row r="590" spans="1:3" x14ac:dyDescent="0.2">
      <c r="A590" s="153">
        <v>814</v>
      </c>
      <c r="B590" s="149" t="s">
        <v>411</v>
      </c>
      <c r="C590" s="152" t="s">
        <v>461</v>
      </c>
    </row>
    <row r="591" spans="1:3" x14ac:dyDescent="0.2">
      <c r="A591" s="153">
        <v>815</v>
      </c>
      <c r="B591" s="149" t="s">
        <v>412</v>
      </c>
      <c r="C591" s="152" t="s">
        <v>462</v>
      </c>
    </row>
    <row r="592" spans="1:3" x14ac:dyDescent="0.2">
      <c r="A592" s="153">
        <v>816</v>
      </c>
      <c r="B592" s="149" t="s">
        <v>411</v>
      </c>
      <c r="C592" s="152" t="s">
        <v>461</v>
      </c>
    </row>
    <row r="593" spans="1:3" x14ac:dyDescent="0.2">
      <c r="A593" s="153">
        <v>817</v>
      </c>
      <c r="B593" s="149" t="s">
        <v>412</v>
      </c>
      <c r="C593" s="152" t="s">
        <v>462</v>
      </c>
    </row>
    <row r="594" spans="1:3" x14ac:dyDescent="0.2">
      <c r="A594" s="153">
        <v>818</v>
      </c>
      <c r="B594" s="149" t="s">
        <v>411</v>
      </c>
      <c r="C594" s="152" t="s">
        <v>461</v>
      </c>
    </row>
    <row r="595" spans="1:3" x14ac:dyDescent="0.2">
      <c r="A595" s="153">
        <v>819</v>
      </c>
      <c r="B595" s="149" t="s">
        <v>412</v>
      </c>
      <c r="C595" s="152" t="s">
        <v>462</v>
      </c>
    </row>
    <row r="596" spans="1:3" x14ac:dyDescent="0.2">
      <c r="A596" s="153">
        <v>820</v>
      </c>
      <c r="B596" s="149" t="s">
        <v>411</v>
      </c>
      <c r="C596" s="152" t="s">
        <v>461</v>
      </c>
    </row>
    <row r="597" spans="1:3" x14ac:dyDescent="0.2">
      <c r="A597" s="153">
        <v>821</v>
      </c>
      <c r="B597" s="149" t="s">
        <v>412</v>
      </c>
      <c r="C597" s="152" t="s">
        <v>462</v>
      </c>
    </row>
    <row r="598" spans="1:3" x14ac:dyDescent="0.2">
      <c r="A598" s="153">
        <v>822</v>
      </c>
      <c r="B598" s="149" t="s">
        <v>411</v>
      </c>
      <c r="C598" s="152" t="s">
        <v>461</v>
      </c>
    </row>
    <row r="599" spans="1:3" x14ac:dyDescent="0.2">
      <c r="A599" s="153">
        <v>823</v>
      </c>
      <c r="B599" s="149" t="s">
        <v>412</v>
      </c>
      <c r="C599" s="152" t="s">
        <v>462</v>
      </c>
    </row>
    <row r="600" spans="1:3" x14ac:dyDescent="0.2">
      <c r="A600" s="153">
        <v>824</v>
      </c>
      <c r="B600" s="149" t="s">
        <v>411</v>
      </c>
      <c r="C600" s="152" t="s">
        <v>461</v>
      </c>
    </row>
    <row r="601" spans="1:3" x14ac:dyDescent="0.2">
      <c r="A601" s="153">
        <v>825</v>
      </c>
      <c r="B601" s="149" t="s">
        <v>412</v>
      </c>
      <c r="C601" s="152" t="s">
        <v>462</v>
      </c>
    </row>
    <row r="602" spans="1:3" x14ac:dyDescent="0.2">
      <c r="A602" s="153">
        <v>826</v>
      </c>
      <c r="B602" s="149" t="s">
        <v>411</v>
      </c>
      <c r="C602" s="152" t="s">
        <v>461</v>
      </c>
    </row>
    <row r="603" spans="1:3" x14ac:dyDescent="0.2">
      <c r="A603" s="153">
        <v>827</v>
      </c>
      <c r="B603" s="149" t="s">
        <v>412</v>
      </c>
      <c r="C603" s="152" t="s">
        <v>462</v>
      </c>
    </row>
    <row r="604" spans="1:3" x14ac:dyDescent="0.2">
      <c r="A604" s="153">
        <v>828</v>
      </c>
      <c r="B604" s="149" t="s">
        <v>411</v>
      </c>
      <c r="C604" s="152" t="s">
        <v>461</v>
      </c>
    </row>
    <row r="605" spans="1:3" x14ac:dyDescent="0.2">
      <c r="A605" s="153">
        <v>829</v>
      </c>
      <c r="B605" s="149" t="s">
        <v>412</v>
      </c>
      <c r="C605" s="152" t="s">
        <v>462</v>
      </c>
    </row>
    <row r="606" spans="1:3" x14ac:dyDescent="0.2">
      <c r="A606" s="153">
        <v>830</v>
      </c>
      <c r="B606" s="149" t="s">
        <v>411</v>
      </c>
      <c r="C606" s="152" t="s">
        <v>461</v>
      </c>
    </row>
    <row r="607" spans="1:3" x14ac:dyDescent="0.2">
      <c r="A607" s="153">
        <v>831</v>
      </c>
      <c r="B607" s="149" t="s">
        <v>412</v>
      </c>
      <c r="C607" s="152" t="s">
        <v>462</v>
      </c>
    </row>
    <row r="608" spans="1:3" x14ac:dyDescent="0.2">
      <c r="A608" s="153">
        <v>832</v>
      </c>
      <c r="B608" s="149" t="s">
        <v>411</v>
      </c>
      <c r="C608" s="152" t="s">
        <v>461</v>
      </c>
    </row>
    <row r="609" spans="1:3" x14ac:dyDescent="0.2">
      <c r="A609" s="153">
        <v>833</v>
      </c>
      <c r="B609" s="149" t="s">
        <v>412</v>
      </c>
      <c r="C609" s="152" t="s">
        <v>462</v>
      </c>
    </row>
    <row r="610" spans="1:3" x14ac:dyDescent="0.2">
      <c r="A610" s="153">
        <v>834</v>
      </c>
      <c r="B610" s="149" t="s">
        <v>411</v>
      </c>
      <c r="C610" s="152" t="s">
        <v>461</v>
      </c>
    </row>
    <row r="611" spans="1:3" x14ac:dyDescent="0.2">
      <c r="A611" s="153">
        <v>835</v>
      </c>
      <c r="B611" s="149" t="s">
        <v>412</v>
      </c>
      <c r="C611" s="152" t="s">
        <v>462</v>
      </c>
    </row>
    <row r="612" spans="1:3" x14ac:dyDescent="0.2">
      <c r="A612" s="153">
        <v>836</v>
      </c>
      <c r="B612" s="149" t="s">
        <v>411</v>
      </c>
      <c r="C612" s="152" t="s">
        <v>461</v>
      </c>
    </row>
    <row r="613" spans="1:3" x14ac:dyDescent="0.2">
      <c r="A613" s="153">
        <v>837</v>
      </c>
      <c r="B613" s="149" t="s">
        <v>412</v>
      </c>
      <c r="C613" s="152" t="s">
        <v>462</v>
      </c>
    </row>
    <row r="614" spans="1:3" x14ac:dyDescent="0.2">
      <c r="A614" s="153">
        <v>838</v>
      </c>
      <c r="B614" s="149" t="s">
        <v>411</v>
      </c>
      <c r="C614" s="152" t="s">
        <v>461</v>
      </c>
    </row>
    <row r="615" spans="1:3" x14ac:dyDescent="0.2">
      <c r="A615" s="153">
        <v>839</v>
      </c>
      <c r="B615" s="149" t="s">
        <v>412</v>
      </c>
      <c r="C615" s="152" t="s">
        <v>462</v>
      </c>
    </row>
    <row r="616" spans="1:3" x14ac:dyDescent="0.2">
      <c r="A616" s="153">
        <v>840</v>
      </c>
      <c r="B616" s="149" t="s">
        <v>411</v>
      </c>
      <c r="C616" s="152" t="s">
        <v>461</v>
      </c>
    </row>
    <row r="617" spans="1:3" x14ac:dyDescent="0.2">
      <c r="A617" s="153">
        <v>841</v>
      </c>
      <c r="B617" s="149" t="s">
        <v>412</v>
      </c>
      <c r="C617" s="152" t="s">
        <v>462</v>
      </c>
    </row>
    <row r="618" spans="1:3" x14ac:dyDescent="0.2">
      <c r="A618" s="153">
        <v>842</v>
      </c>
      <c r="B618" s="149" t="s">
        <v>411</v>
      </c>
      <c r="C618" s="152" t="s">
        <v>461</v>
      </c>
    </row>
    <row r="619" spans="1:3" x14ac:dyDescent="0.2">
      <c r="A619" s="153">
        <v>843</v>
      </c>
      <c r="B619" s="149" t="s">
        <v>412</v>
      </c>
      <c r="C619" s="152" t="s">
        <v>462</v>
      </c>
    </row>
    <row r="620" spans="1:3" x14ac:dyDescent="0.2">
      <c r="A620" s="153">
        <v>844</v>
      </c>
      <c r="B620" s="149" t="s">
        <v>411</v>
      </c>
      <c r="C620" s="152" t="s">
        <v>461</v>
      </c>
    </row>
    <row r="621" spans="1:3" x14ac:dyDescent="0.2">
      <c r="A621" s="153">
        <v>845</v>
      </c>
      <c r="B621" s="149" t="s">
        <v>412</v>
      </c>
      <c r="C621" s="152" t="s">
        <v>462</v>
      </c>
    </row>
    <row r="622" spans="1:3" x14ac:dyDescent="0.2">
      <c r="A622" s="153">
        <v>846</v>
      </c>
      <c r="B622" s="149" t="s">
        <v>411</v>
      </c>
      <c r="C622" s="152" t="s">
        <v>461</v>
      </c>
    </row>
    <row r="623" spans="1:3" x14ac:dyDescent="0.2">
      <c r="A623" s="153">
        <v>847</v>
      </c>
      <c r="B623" s="149" t="s">
        <v>412</v>
      </c>
      <c r="C623" s="152" t="s">
        <v>462</v>
      </c>
    </row>
    <row r="624" spans="1:3" x14ac:dyDescent="0.2">
      <c r="A624" s="153">
        <v>848</v>
      </c>
      <c r="B624" s="149" t="s">
        <v>411</v>
      </c>
      <c r="C624" s="152" t="s">
        <v>461</v>
      </c>
    </row>
    <row r="625" spans="1:3" x14ac:dyDescent="0.2">
      <c r="A625" s="153">
        <v>849</v>
      </c>
      <c r="B625" s="149" t="s">
        <v>412</v>
      </c>
      <c r="C625" s="152" t="s">
        <v>462</v>
      </c>
    </row>
    <row r="626" spans="1:3" x14ac:dyDescent="0.2">
      <c r="A626" s="153">
        <v>850</v>
      </c>
      <c r="B626" s="149" t="s">
        <v>412</v>
      </c>
      <c r="C626" s="152" t="s">
        <v>462</v>
      </c>
    </row>
    <row r="627" spans="1:3" x14ac:dyDescent="0.2">
      <c r="A627" s="153">
        <v>851</v>
      </c>
      <c r="B627" s="149" t="s">
        <v>412</v>
      </c>
      <c r="C627" s="152" t="s">
        <v>462</v>
      </c>
    </row>
    <row r="628" spans="1:3" x14ac:dyDescent="0.2">
      <c r="A628" s="153">
        <v>852</v>
      </c>
      <c r="B628" s="149" t="s">
        <v>411</v>
      </c>
      <c r="C628" s="152" t="s">
        <v>461</v>
      </c>
    </row>
    <row r="629" spans="1:3" x14ac:dyDescent="0.2">
      <c r="A629" s="153">
        <v>853</v>
      </c>
      <c r="B629" s="149" t="s">
        <v>411</v>
      </c>
      <c r="C629" s="152" t="s">
        <v>461</v>
      </c>
    </row>
    <row r="630" spans="1:3" x14ac:dyDescent="0.2">
      <c r="A630" s="153">
        <v>854</v>
      </c>
      <c r="B630" s="149" t="s">
        <v>411</v>
      </c>
      <c r="C630" s="152" t="s">
        <v>461</v>
      </c>
    </row>
    <row r="631" spans="1:3" x14ac:dyDescent="0.2">
      <c r="A631" s="153">
        <v>855</v>
      </c>
      <c r="B631" s="149" t="s">
        <v>411</v>
      </c>
      <c r="C631" s="152" t="s">
        <v>461</v>
      </c>
    </row>
    <row r="632" spans="1:3" x14ac:dyDescent="0.2">
      <c r="A632" s="153">
        <v>856</v>
      </c>
      <c r="B632" s="149" t="s">
        <v>411</v>
      </c>
      <c r="C632" s="152" t="s">
        <v>461</v>
      </c>
    </row>
    <row r="633" spans="1:3" x14ac:dyDescent="0.2">
      <c r="A633" s="153">
        <v>857</v>
      </c>
      <c r="B633" s="149" t="s">
        <v>411</v>
      </c>
      <c r="C633" s="152" t="s">
        <v>461</v>
      </c>
    </row>
    <row r="634" spans="1:3" x14ac:dyDescent="0.2">
      <c r="A634" s="153">
        <v>858</v>
      </c>
      <c r="B634" s="149" t="s">
        <v>411</v>
      </c>
      <c r="C634" s="152" t="s">
        <v>461</v>
      </c>
    </row>
    <row r="635" spans="1:3" x14ac:dyDescent="0.2">
      <c r="A635" s="153">
        <v>859</v>
      </c>
      <c r="B635" s="149" t="s">
        <v>411</v>
      </c>
      <c r="C635" s="152" t="s">
        <v>461</v>
      </c>
    </row>
    <row r="636" spans="1:3" x14ac:dyDescent="0.2">
      <c r="A636" s="153">
        <v>860</v>
      </c>
      <c r="B636" s="149" t="s">
        <v>411</v>
      </c>
      <c r="C636" s="152" t="s">
        <v>461</v>
      </c>
    </row>
    <row r="637" spans="1:3" x14ac:dyDescent="0.2">
      <c r="A637" s="153">
        <v>861</v>
      </c>
      <c r="B637" s="149" t="s">
        <v>411</v>
      </c>
      <c r="C637" s="152" t="s">
        <v>461</v>
      </c>
    </row>
    <row r="638" spans="1:3" x14ac:dyDescent="0.2">
      <c r="A638" s="153">
        <v>862</v>
      </c>
      <c r="B638" s="149" t="s">
        <v>411</v>
      </c>
      <c r="C638" s="152" t="s">
        <v>461</v>
      </c>
    </row>
    <row r="639" spans="1:3" x14ac:dyDescent="0.2">
      <c r="A639" s="153">
        <v>863</v>
      </c>
      <c r="B639" s="149" t="s">
        <v>411</v>
      </c>
      <c r="C639" s="152" t="s">
        <v>461</v>
      </c>
    </row>
    <row r="640" spans="1:3" x14ac:dyDescent="0.2">
      <c r="A640" s="153">
        <v>864</v>
      </c>
      <c r="B640" s="149" t="s">
        <v>411</v>
      </c>
      <c r="C640" s="152" t="s">
        <v>461</v>
      </c>
    </row>
    <row r="641" spans="1:3" x14ac:dyDescent="0.2">
      <c r="A641" s="153">
        <v>865</v>
      </c>
      <c r="B641" s="149" t="s">
        <v>411</v>
      </c>
      <c r="C641" s="152" t="s">
        <v>461</v>
      </c>
    </row>
    <row r="642" spans="1:3" x14ac:dyDescent="0.2">
      <c r="A642" s="153">
        <v>866</v>
      </c>
      <c r="B642" s="149" t="s">
        <v>412</v>
      </c>
      <c r="C642" s="152" t="s">
        <v>462</v>
      </c>
    </row>
    <row r="643" spans="1:3" x14ac:dyDescent="0.2">
      <c r="A643" s="153">
        <v>867</v>
      </c>
      <c r="B643" s="149" t="s">
        <v>411</v>
      </c>
      <c r="C643" s="152" t="s">
        <v>461</v>
      </c>
    </row>
    <row r="644" spans="1:3" x14ac:dyDescent="0.2">
      <c r="A644" s="153">
        <v>868</v>
      </c>
      <c r="B644" s="149" t="s">
        <v>412</v>
      </c>
      <c r="C644" s="152" t="s">
        <v>462</v>
      </c>
    </row>
    <row r="645" spans="1:3" x14ac:dyDescent="0.2">
      <c r="A645" s="153">
        <v>869</v>
      </c>
      <c r="B645" s="149" t="s">
        <v>411</v>
      </c>
      <c r="C645" s="152" t="s">
        <v>461</v>
      </c>
    </row>
    <row r="646" spans="1:3" x14ac:dyDescent="0.2">
      <c r="A646" s="153">
        <v>870</v>
      </c>
      <c r="B646" s="149" t="s">
        <v>412</v>
      </c>
      <c r="C646" s="152" t="s">
        <v>462</v>
      </c>
    </row>
    <row r="647" spans="1:3" x14ac:dyDescent="0.2">
      <c r="A647" s="153">
        <v>871</v>
      </c>
      <c r="B647" s="149" t="s">
        <v>411</v>
      </c>
      <c r="C647" s="152" t="s">
        <v>461</v>
      </c>
    </row>
    <row r="648" spans="1:3" x14ac:dyDescent="0.2">
      <c r="A648" s="153">
        <v>872</v>
      </c>
      <c r="B648" s="149" t="s">
        <v>412</v>
      </c>
      <c r="C648" s="152" t="s">
        <v>462</v>
      </c>
    </row>
    <row r="649" spans="1:3" x14ac:dyDescent="0.2">
      <c r="A649" s="153">
        <v>873</v>
      </c>
      <c r="B649" s="149" t="s">
        <v>411</v>
      </c>
      <c r="C649" s="152" t="s">
        <v>461</v>
      </c>
    </row>
    <row r="650" spans="1:3" x14ac:dyDescent="0.2">
      <c r="A650" s="153">
        <v>874</v>
      </c>
      <c r="B650" s="149" t="s">
        <v>412</v>
      </c>
      <c r="C650" s="152" t="s">
        <v>462</v>
      </c>
    </row>
    <row r="651" spans="1:3" x14ac:dyDescent="0.2">
      <c r="A651" s="153">
        <v>875</v>
      </c>
      <c r="B651" s="149" t="s">
        <v>411</v>
      </c>
      <c r="C651" s="152" t="s">
        <v>461</v>
      </c>
    </row>
    <row r="652" spans="1:3" x14ac:dyDescent="0.2">
      <c r="A652" s="153">
        <v>876</v>
      </c>
      <c r="B652" s="149" t="s">
        <v>412</v>
      </c>
      <c r="C652" s="152" t="s">
        <v>462</v>
      </c>
    </row>
    <row r="653" spans="1:3" x14ac:dyDescent="0.2">
      <c r="A653" s="153">
        <v>877</v>
      </c>
      <c r="B653" s="149" t="s">
        <v>411</v>
      </c>
      <c r="C653" s="152" t="s">
        <v>461</v>
      </c>
    </row>
    <row r="654" spans="1:3" x14ac:dyDescent="0.2">
      <c r="A654" s="153">
        <v>878</v>
      </c>
      <c r="B654" s="149" t="s">
        <v>412</v>
      </c>
      <c r="C654" s="152" t="s">
        <v>462</v>
      </c>
    </row>
    <row r="655" spans="1:3" x14ac:dyDescent="0.2">
      <c r="A655" s="153">
        <v>879</v>
      </c>
      <c r="B655" s="149" t="s">
        <v>411</v>
      </c>
      <c r="C655" s="152" t="s">
        <v>461</v>
      </c>
    </row>
    <row r="656" spans="1:3" x14ac:dyDescent="0.2">
      <c r="A656" s="153">
        <v>880</v>
      </c>
      <c r="B656" s="149" t="s">
        <v>412</v>
      </c>
      <c r="C656" s="152" t="s">
        <v>462</v>
      </c>
    </row>
    <row r="657" spans="1:3" x14ac:dyDescent="0.2">
      <c r="A657" s="153">
        <v>881</v>
      </c>
      <c r="B657" s="149" t="s">
        <v>411</v>
      </c>
      <c r="C657" s="152" t="s">
        <v>461</v>
      </c>
    </row>
    <row r="658" spans="1:3" x14ac:dyDescent="0.2">
      <c r="A658" s="153">
        <v>882</v>
      </c>
      <c r="B658" s="149" t="s">
        <v>412</v>
      </c>
      <c r="C658" s="152" t="s">
        <v>462</v>
      </c>
    </row>
    <row r="659" spans="1:3" x14ac:dyDescent="0.2">
      <c r="A659" s="153">
        <v>883</v>
      </c>
      <c r="B659" s="149" t="s">
        <v>411</v>
      </c>
      <c r="C659" s="152" t="s">
        <v>461</v>
      </c>
    </row>
    <row r="660" spans="1:3" x14ac:dyDescent="0.2">
      <c r="A660" s="153">
        <v>884</v>
      </c>
      <c r="B660" s="149" t="s">
        <v>412</v>
      </c>
      <c r="C660" s="152" t="s">
        <v>462</v>
      </c>
    </row>
    <row r="661" spans="1:3" x14ac:dyDescent="0.2">
      <c r="A661" s="153">
        <v>885</v>
      </c>
      <c r="B661" s="149" t="s">
        <v>411</v>
      </c>
      <c r="C661" s="152" t="s">
        <v>461</v>
      </c>
    </row>
    <row r="662" spans="1:3" x14ac:dyDescent="0.2">
      <c r="A662" s="153">
        <v>886</v>
      </c>
      <c r="B662" s="149" t="s">
        <v>412</v>
      </c>
      <c r="C662" s="152" t="s">
        <v>462</v>
      </c>
    </row>
    <row r="663" spans="1:3" x14ac:dyDescent="0.2">
      <c r="A663" s="153">
        <v>887</v>
      </c>
      <c r="B663" s="149" t="s">
        <v>411</v>
      </c>
      <c r="C663" s="152" t="s">
        <v>461</v>
      </c>
    </row>
    <row r="664" spans="1:3" x14ac:dyDescent="0.2">
      <c r="A664" s="153">
        <v>888</v>
      </c>
      <c r="B664" s="149" t="s">
        <v>412</v>
      </c>
      <c r="C664" s="152" t="s">
        <v>462</v>
      </c>
    </row>
    <row r="665" spans="1:3" x14ac:dyDescent="0.2">
      <c r="A665" s="153">
        <v>889</v>
      </c>
      <c r="B665" s="149" t="s">
        <v>411</v>
      </c>
      <c r="C665" s="152" t="s">
        <v>461</v>
      </c>
    </row>
    <row r="666" spans="1:3" x14ac:dyDescent="0.2">
      <c r="A666" s="153">
        <v>890</v>
      </c>
      <c r="B666" s="149" t="s">
        <v>412</v>
      </c>
      <c r="C666" s="152" t="s">
        <v>462</v>
      </c>
    </row>
    <row r="667" spans="1:3" x14ac:dyDescent="0.2">
      <c r="A667" s="153">
        <v>891</v>
      </c>
      <c r="B667" s="149" t="s">
        <v>412</v>
      </c>
      <c r="C667" s="152" t="s">
        <v>462</v>
      </c>
    </row>
    <row r="668" spans="1:3" x14ac:dyDescent="0.2">
      <c r="A668" s="153">
        <v>892</v>
      </c>
      <c r="B668" s="149" t="s">
        <v>412</v>
      </c>
      <c r="C668" s="152" t="s">
        <v>462</v>
      </c>
    </row>
    <row r="669" spans="1:3" x14ac:dyDescent="0.2">
      <c r="A669" s="153">
        <v>893</v>
      </c>
      <c r="B669" s="149" t="s">
        <v>412</v>
      </c>
      <c r="C669" s="152" t="s">
        <v>462</v>
      </c>
    </row>
    <row r="670" spans="1:3" x14ac:dyDescent="0.2">
      <c r="A670" s="153">
        <v>894</v>
      </c>
      <c r="B670" s="149" t="s">
        <v>370</v>
      </c>
      <c r="C670" s="152" t="s">
        <v>462</v>
      </c>
    </row>
    <row r="671" spans="1:3" x14ac:dyDescent="0.2">
      <c r="A671" s="153">
        <v>895</v>
      </c>
      <c r="B671" s="149" t="s">
        <v>370</v>
      </c>
      <c r="C671" s="152" t="s">
        <v>462</v>
      </c>
    </row>
    <row r="672" spans="1:3" x14ac:dyDescent="0.2">
      <c r="A672" s="153">
        <v>896</v>
      </c>
      <c r="B672" s="149" t="s">
        <v>370</v>
      </c>
      <c r="C672" s="152" t="s">
        <v>462</v>
      </c>
    </row>
    <row r="673" spans="1:3" x14ac:dyDescent="0.2">
      <c r="A673" s="153">
        <v>897</v>
      </c>
      <c r="B673" s="149" t="s">
        <v>412</v>
      </c>
      <c r="C673" s="152" t="s">
        <v>462</v>
      </c>
    </row>
    <row r="674" spans="1:3" x14ac:dyDescent="0.2">
      <c r="A674" s="153">
        <v>898</v>
      </c>
      <c r="B674" s="149" t="s">
        <v>412</v>
      </c>
      <c r="C674" s="152" t="s">
        <v>462</v>
      </c>
    </row>
    <row r="675" spans="1:3" x14ac:dyDescent="0.2">
      <c r="A675" s="153">
        <v>899</v>
      </c>
      <c r="B675" s="149" t="s">
        <v>413</v>
      </c>
      <c r="C675" s="152" t="s">
        <v>462</v>
      </c>
    </row>
    <row r="676" spans="1:3" x14ac:dyDescent="0.2">
      <c r="A676" s="153">
        <v>900</v>
      </c>
      <c r="B676" s="149" t="s">
        <v>413</v>
      </c>
      <c r="C676" s="152" t="s">
        <v>462</v>
      </c>
    </row>
    <row r="677" spans="1:3" x14ac:dyDescent="0.2">
      <c r="A677" s="153">
        <v>901</v>
      </c>
      <c r="B677" s="149" t="s">
        <v>413</v>
      </c>
      <c r="C677" s="152" t="s">
        <v>462</v>
      </c>
    </row>
    <row r="678" spans="1:3" x14ac:dyDescent="0.2">
      <c r="A678" s="153">
        <v>902</v>
      </c>
      <c r="B678" s="149" t="s">
        <v>413</v>
      </c>
      <c r="C678" s="152" t="s">
        <v>462</v>
      </c>
    </row>
    <row r="679" spans="1:3" x14ac:dyDescent="0.2">
      <c r="A679" s="153">
        <v>903</v>
      </c>
      <c r="B679" s="149" t="s">
        <v>413</v>
      </c>
      <c r="C679" s="152" t="s">
        <v>462</v>
      </c>
    </row>
    <row r="680" spans="1:3" x14ac:dyDescent="0.2">
      <c r="A680" s="153">
        <v>904</v>
      </c>
      <c r="B680" s="149" t="s">
        <v>414</v>
      </c>
      <c r="C680" s="152" t="s">
        <v>462</v>
      </c>
    </row>
    <row r="681" spans="1:3" x14ac:dyDescent="0.2">
      <c r="A681" s="153">
        <v>905</v>
      </c>
      <c r="B681" s="149" t="s">
        <v>414</v>
      </c>
      <c r="C681" s="152" t="s">
        <v>462</v>
      </c>
    </row>
    <row r="682" spans="1:3" x14ac:dyDescent="0.2">
      <c r="A682" s="153">
        <v>906</v>
      </c>
      <c r="B682" s="149" t="s">
        <v>414</v>
      </c>
      <c r="C682" s="152" t="s">
        <v>462</v>
      </c>
    </row>
    <row r="683" spans="1:3" x14ac:dyDescent="0.2">
      <c r="A683" s="153">
        <v>907</v>
      </c>
      <c r="B683" s="149" t="s">
        <v>415</v>
      </c>
      <c r="C683" s="152" t="s">
        <v>462</v>
      </c>
    </row>
    <row r="684" spans="1:3" x14ac:dyDescent="0.2">
      <c r="A684" s="153">
        <v>908</v>
      </c>
      <c r="B684" s="149" t="s">
        <v>415</v>
      </c>
      <c r="C684" s="152" t="s">
        <v>462</v>
      </c>
    </row>
    <row r="685" spans="1:3" x14ac:dyDescent="0.2">
      <c r="A685" s="153">
        <v>909</v>
      </c>
      <c r="B685" s="149" t="s">
        <v>415</v>
      </c>
      <c r="C685" s="152" t="s">
        <v>462</v>
      </c>
    </row>
    <row r="686" spans="1:3" x14ac:dyDescent="0.2">
      <c r="A686" s="153">
        <v>910</v>
      </c>
      <c r="B686" s="149" t="s">
        <v>415</v>
      </c>
      <c r="C686" s="152" t="s">
        <v>462</v>
      </c>
    </row>
    <row r="687" spans="1:3" x14ac:dyDescent="0.2">
      <c r="A687" s="153">
        <v>911</v>
      </c>
      <c r="B687" s="149" t="s">
        <v>415</v>
      </c>
      <c r="C687" s="152" t="s">
        <v>462</v>
      </c>
    </row>
    <row r="688" spans="1:3" x14ac:dyDescent="0.2">
      <c r="A688" s="153">
        <v>912</v>
      </c>
      <c r="B688" s="149" t="s">
        <v>415</v>
      </c>
      <c r="C688" s="152" t="s">
        <v>462</v>
      </c>
    </row>
    <row r="689" spans="1:3" x14ac:dyDescent="0.2">
      <c r="A689" s="153">
        <v>913</v>
      </c>
      <c r="B689" s="149" t="s">
        <v>415</v>
      </c>
      <c r="C689" s="152" t="s">
        <v>462</v>
      </c>
    </row>
    <row r="690" spans="1:3" x14ac:dyDescent="0.2">
      <c r="A690" s="153">
        <v>914</v>
      </c>
      <c r="B690" s="149" t="s">
        <v>416</v>
      </c>
      <c r="C690" s="152" t="s">
        <v>461</v>
      </c>
    </row>
    <row r="691" spans="1:3" x14ac:dyDescent="0.2">
      <c r="A691" s="153">
        <v>915</v>
      </c>
      <c r="B691" s="149" t="s">
        <v>370</v>
      </c>
      <c r="C691" s="152" t="s">
        <v>461</v>
      </c>
    </row>
    <row r="692" spans="1:3" x14ac:dyDescent="0.2">
      <c r="A692" s="153">
        <v>916</v>
      </c>
      <c r="B692" s="149" t="s">
        <v>370</v>
      </c>
      <c r="C692" s="152" t="s">
        <v>461</v>
      </c>
    </row>
    <row r="693" spans="1:3" x14ac:dyDescent="0.2">
      <c r="A693" s="153">
        <v>917</v>
      </c>
      <c r="B693" s="149" t="s">
        <v>370</v>
      </c>
      <c r="C693" s="152" t="s">
        <v>461</v>
      </c>
    </row>
    <row r="694" spans="1:3" x14ac:dyDescent="0.2">
      <c r="A694" s="153">
        <v>918</v>
      </c>
      <c r="B694" s="149" t="s">
        <v>306</v>
      </c>
      <c r="C694" s="152" t="s">
        <v>461</v>
      </c>
    </row>
    <row r="695" spans="1:3" x14ac:dyDescent="0.2">
      <c r="A695" s="153">
        <v>919</v>
      </c>
      <c r="B695" s="149" t="s">
        <v>417</v>
      </c>
      <c r="C695" s="152" t="s">
        <v>461</v>
      </c>
    </row>
    <row r="696" spans="1:3" x14ac:dyDescent="0.2">
      <c r="A696" s="153">
        <v>920</v>
      </c>
      <c r="B696" s="149" t="s">
        <v>417</v>
      </c>
      <c r="C696" s="152" t="s">
        <v>461</v>
      </c>
    </row>
    <row r="697" spans="1:3" x14ac:dyDescent="0.2">
      <c r="A697" s="153">
        <v>922</v>
      </c>
      <c r="B697" s="149" t="s">
        <v>329</v>
      </c>
      <c r="C697" s="152" t="s">
        <v>461</v>
      </c>
    </row>
    <row r="698" spans="1:3" x14ac:dyDescent="0.2">
      <c r="A698" s="153">
        <v>923</v>
      </c>
      <c r="B698" s="149" t="s">
        <v>329</v>
      </c>
      <c r="C698" s="152" t="s">
        <v>461</v>
      </c>
    </row>
    <row r="699" spans="1:3" x14ac:dyDescent="0.2">
      <c r="A699" s="153">
        <v>924</v>
      </c>
      <c r="B699" s="149" t="s">
        <v>329</v>
      </c>
      <c r="C699" s="152" t="s">
        <v>461</v>
      </c>
    </row>
    <row r="700" spans="1:3" x14ac:dyDescent="0.2">
      <c r="A700" s="153">
        <v>925</v>
      </c>
      <c r="B700" s="149" t="s">
        <v>418</v>
      </c>
      <c r="C700" s="152" t="s">
        <v>457</v>
      </c>
    </row>
    <row r="701" spans="1:3" x14ac:dyDescent="0.2">
      <c r="A701" s="153">
        <v>926</v>
      </c>
      <c r="B701" s="149" t="s">
        <v>359</v>
      </c>
      <c r="C701" s="152" t="s">
        <v>457</v>
      </c>
    </row>
    <row r="702" spans="1:3" x14ac:dyDescent="0.2">
      <c r="A702" s="153">
        <v>927</v>
      </c>
      <c r="B702" s="149" t="s">
        <v>361</v>
      </c>
      <c r="C702" s="152" t="s">
        <v>457</v>
      </c>
    </row>
    <row r="703" spans="1:3" x14ac:dyDescent="0.2">
      <c r="A703" s="153">
        <v>928</v>
      </c>
      <c r="B703" s="149" t="s">
        <v>360</v>
      </c>
      <c r="C703" s="152" t="s">
        <v>457</v>
      </c>
    </row>
    <row r="704" spans="1:3" x14ac:dyDescent="0.2">
      <c r="A704" s="153">
        <v>929</v>
      </c>
      <c r="B704" s="149" t="s">
        <v>413</v>
      </c>
      <c r="C704" s="152" t="s">
        <v>462</v>
      </c>
    </row>
    <row r="705" spans="1:3" x14ac:dyDescent="0.2">
      <c r="A705" s="153">
        <v>930</v>
      </c>
      <c r="B705" s="149" t="s">
        <v>413</v>
      </c>
      <c r="C705" s="152" t="s">
        <v>462</v>
      </c>
    </row>
    <row r="706" spans="1:3" x14ac:dyDescent="0.2">
      <c r="A706" s="153">
        <v>931</v>
      </c>
      <c r="B706" s="149" t="s">
        <v>413</v>
      </c>
      <c r="C706" s="152" t="s">
        <v>462</v>
      </c>
    </row>
    <row r="707" spans="1:3" x14ac:dyDescent="0.2">
      <c r="A707" s="153">
        <v>932</v>
      </c>
      <c r="B707" s="149" t="s">
        <v>419</v>
      </c>
      <c r="C707" s="152" t="s">
        <v>461</v>
      </c>
    </row>
    <row r="708" spans="1:3" x14ac:dyDescent="0.2">
      <c r="A708" s="153">
        <v>933</v>
      </c>
      <c r="B708" s="149" t="s">
        <v>411</v>
      </c>
      <c r="C708" s="152" t="s">
        <v>461</v>
      </c>
    </row>
    <row r="709" spans="1:3" x14ac:dyDescent="0.2">
      <c r="A709" s="153">
        <v>934</v>
      </c>
      <c r="B709" s="149" t="s">
        <v>412</v>
      </c>
      <c r="C709" s="152" t="s">
        <v>462</v>
      </c>
    </row>
    <row r="710" spans="1:3" x14ac:dyDescent="0.2">
      <c r="A710" s="153">
        <v>935</v>
      </c>
      <c r="B710" s="149" t="s">
        <v>420</v>
      </c>
      <c r="C710" s="152" t="s">
        <v>461</v>
      </c>
    </row>
    <row r="711" spans="1:3" x14ac:dyDescent="0.2">
      <c r="A711" s="153">
        <v>936</v>
      </c>
      <c r="B711" s="149" t="s">
        <v>420</v>
      </c>
      <c r="C711" s="152" t="s">
        <v>461</v>
      </c>
    </row>
    <row r="712" spans="1:3" x14ac:dyDescent="0.2">
      <c r="A712" s="153">
        <v>937</v>
      </c>
      <c r="B712" s="149" t="s">
        <v>420</v>
      </c>
      <c r="C712" s="152" t="s">
        <v>461</v>
      </c>
    </row>
    <row r="713" spans="1:3" x14ac:dyDescent="0.2">
      <c r="A713" s="153">
        <v>938</v>
      </c>
      <c r="B713" s="149" t="s">
        <v>420</v>
      </c>
      <c r="C713" s="152" t="s">
        <v>461</v>
      </c>
    </row>
    <row r="714" spans="1:3" x14ac:dyDescent="0.2">
      <c r="A714" s="153">
        <v>939</v>
      </c>
      <c r="B714" s="149" t="s">
        <v>420</v>
      </c>
      <c r="C714" s="152" t="s">
        <v>461</v>
      </c>
    </row>
    <row r="715" spans="1:3" x14ac:dyDescent="0.2">
      <c r="A715" s="153">
        <v>940</v>
      </c>
      <c r="B715" s="149" t="s">
        <v>421</v>
      </c>
      <c r="C715" s="152" t="s">
        <v>458</v>
      </c>
    </row>
    <row r="716" spans="1:3" x14ac:dyDescent="0.2">
      <c r="A716" s="153">
        <v>941</v>
      </c>
      <c r="B716" s="149" t="s">
        <v>422</v>
      </c>
      <c r="C716" s="152" t="s">
        <v>458</v>
      </c>
    </row>
    <row r="717" spans="1:3" x14ac:dyDescent="0.2">
      <c r="A717" s="153">
        <v>942</v>
      </c>
      <c r="B717" s="149" t="s">
        <v>275</v>
      </c>
      <c r="C717" s="152" t="s">
        <v>461</v>
      </c>
    </row>
    <row r="718" spans="1:3" x14ac:dyDescent="0.2">
      <c r="A718" s="153">
        <v>943</v>
      </c>
      <c r="B718" s="149" t="s">
        <v>266</v>
      </c>
      <c r="C718" s="152" t="s">
        <v>461</v>
      </c>
    </row>
    <row r="719" spans="1:3" x14ac:dyDescent="0.2">
      <c r="A719" s="153">
        <v>944</v>
      </c>
      <c r="B719" s="149" t="s">
        <v>266</v>
      </c>
      <c r="C719" s="152" t="s">
        <v>461</v>
      </c>
    </row>
    <row r="720" spans="1:3" x14ac:dyDescent="0.2">
      <c r="A720" s="153">
        <v>945</v>
      </c>
      <c r="B720" s="149" t="s">
        <v>266</v>
      </c>
      <c r="C720" s="152" t="s">
        <v>461</v>
      </c>
    </row>
    <row r="721" spans="1:3" x14ac:dyDescent="0.2">
      <c r="A721" s="153">
        <v>946</v>
      </c>
      <c r="B721" s="149" t="s">
        <v>266</v>
      </c>
      <c r="C721" s="152" t="s">
        <v>461</v>
      </c>
    </row>
    <row r="722" spans="1:3" x14ac:dyDescent="0.2">
      <c r="A722" s="153">
        <v>947</v>
      </c>
      <c r="B722" s="149" t="s">
        <v>423</v>
      </c>
      <c r="C722" s="152" t="s">
        <v>461</v>
      </c>
    </row>
    <row r="723" spans="1:3" x14ac:dyDescent="0.2">
      <c r="A723" s="153">
        <v>948</v>
      </c>
      <c r="B723" s="149" t="s">
        <v>424</v>
      </c>
      <c r="C723" s="152" t="s">
        <v>461</v>
      </c>
    </row>
    <row r="724" spans="1:3" x14ac:dyDescent="0.2">
      <c r="A724" s="153">
        <v>949</v>
      </c>
      <c r="B724" s="149" t="s">
        <v>425</v>
      </c>
      <c r="C724" s="152" t="s">
        <v>461</v>
      </c>
    </row>
    <row r="725" spans="1:3" x14ac:dyDescent="0.2">
      <c r="A725" s="153">
        <v>950</v>
      </c>
      <c r="B725" s="149" t="s">
        <v>426</v>
      </c>
      <c r="C725" s="152" t="s">
        <v>462</v>
      </c>
    </row>
    <row r="726" spans="1:3" x14ac:dyDescent="0.2">
      <c r="A726" s="153">
        <v>951</v>
      </c>
      <c r="B726" s="149" t="s">
        <v>427</v>
      </c>
      <c r="C726" s="152" t="s">
        <v>462</v>
      </c>
    </row>
    <row r="727" spans="1:3" x14ac:dyDescent="0.2">
      <c r="A727" s="153">
        <v>952</v>
      </c>
      <c r="B727" s="149" t="s">
        <v>428</v>
      </c>
      <c r="C727" s="152" t="s">
        <v>461</v>
      </c>
    </row>
    <row r="728" spans="1:3" x14ac:dyDescent="0.2">
      <c r="A728" s="153">
        <v>953</v>
      </c>
      <c r="B728" s="149" t="s">
        <v>429</v>
      </c>
      <c r="C728" s="152" t="s">
        <v>461</v>
      </c>
    </row>
    <row r="729" spans="1:3" x14ac:dyDescent="0.2">
      <c r="A729" s="153">
        <v>954</v>
      </c>
      <c r="B729" s="149" t="s">
        <v>430</v>
      </c>
      <c r="C729" s="152" t="s">
        <v>461</v>
      </c>
    </row>
    <row r="730" spans="1:3" x14ac:dyDescent="0.2">
      <c r="A730" s="153">
        <v>955</v>
      </c>
      <c r="B730" s="149" t="s">
        <v>431</v>
      </c>
      <c r="C730" s="152" t="s">
        <v>461</v>
      </c>
    </row>
    <row r="731" spans="1:3" x14ac:dyDescent="0.2">
      <c r="A731" s="153">
        <v>956</v>
      </c>
      <c r="B731" s="149" t="s">
        <v>432</v>
      </c>
      <c r="C731" s="152" t="s">
        <v>461</v>
      </c>
    </row>
    <row r="732" spans="1:3" x14ac:dyDescent="0.2">
      <c r="A732" s="153">
        <v>957</v>
      </c>
      <c r="B732" s="149" t="s">
        <v>433</v>
      </c>
      <c r="C732" s="152" t="s">
        <v>461</v>
      </c>
    </row>
    <row r="733" spans="1:3" x14ac:dyDescent="0.2">
      <c r="A733" s="153">
        <v>958</v>
      </c>
      <c r="B733" s="149" t="s">
        <v>434</v>
      </c>
      <c r="C733" s="152" t="s">
        <v>461</v>
      </c>
    </row>
    <row r="734" spans="1:3" x14ac:dyDescent="0.2">
      <c r="A734" s="153">
        <v>959</v>
      </c>
      <c r="B734" s="149" t="s">
        <v>435</v>
      </c>
      <c r="C734" s="152" t="s">
        <v>461</v>
      </c>
    </row>
    <row r="735" spans="1:3" x14ac:dyDescent="0.2">
      <c r="A735" s="153">
        <v>960</v>
      </c>
      <c r="B735" s="149" t="s">
        <v>436</v>
      </c>
      <c r="C735" s="152" t="s">
        <v>461</v>
      </c>
    </row>
    <row r="736" spans="1:3" x14ac:dyDescent="0.2">
      <c r="A736" s="153">
        <v>961</v>
      </c>
      <c r="B736" s="149" t="s">
        <v>437</v>
      </c>
      <c r="C736" s="152" t="s">
        <v>461</v>
      </c>
    </row>
    <row r="737" spans="1:3" x14ac:dyDescent="0.2">
      <c r="A737" s="153">
        <v>962</v>
      </c>
      <c r="B737" s="149" t="s">
        <v>438</v>
      </c>
      <c r="C737" s="152" t="s">
        <v>461</v>
      </c>
    </row>
    <row r="738" spans="1:3" x14ac:dyDescent="0.2">
      <c r="A738" s="153">
        <v>963</v>
      </c>
      <c r="B738" s="149" t="s">
        <v>439</v>
      </c>
      <c r="C738" s="152" t="s">
        <v>461</v>
      </c>
    </row>
    <row r="739" spans="1:3" x14ac:dyDescent="0.2">
      <c r="A739" s="153">
        <v>964</v>
      </c>
      <c r="B739" s="149" t="s">
        <v>440</v>
      </c>
      <c r="C739" s="152" t="s">
        <v>461</v>
      </c>
    </row>
    <row r="740" spans="1:3" x14ac:dyDescent="0.2">
      <c r="A740" s="153">
        <v>965</v>
      </c>
      <c r="B740" s="149" t="s">
        <v>441</v>
      </c>
      <c r="C740" s="152" t="s">
        <v>461</v>
      </c>
    </row>
    <row r="741" spans="1:3" x14ac:dyDescent="0.2">
      <c r="A741" s="153">
        <v>966</v>
      </c>
      <c r="B741" s="149" t="s">
        <v>286</v>
      </c>
      <c r="C741" s="152" t="s">
        <v>462</v>
      </c>
    </row>
    <row r="742" spans="1:3" x14ac:dyDescent="0.2">
      <c r="A742" s="153">
        <v>967</v>
      </c>
      <c r="B742" s="149" t="s">
        <v>298</v>
      </c>
      <c r="C742" s="152" t="s">
        <v>461</v>
      </c>
    </row>
    <row r="743" spans="1:3" x14ac:dyDescent="0.2">
      <c r="A743" s="153">
        <v>968</v>
      </c>
      <c r="B743" s="149" t="s">
        <v>298</v>
      </c>
      <c r="C743" s="152" t="s">
        <v>461</v>
      </c>
    </row>
    <row r="744" spans="1:3" x14ac:dyDescent="0.2">
      <c r="A744" s="153">
        <v>969</v>
      </c>
      <c r="B744" s="149" t="s">
        <v>441</v>
      </c>
      <c r="C744" s="152" t="s">
        <v>461</v>
      </c>
    </row>
    <row r="745" spans="1:3" x14ac:dyDescent="0.2">
      <c r="A745" s="153">
        <v>970</v>
      </c>
      <c r="B745" s="149" t="s">
        <v>254</v>
      </c>
      <c r="C745" s="152" t="s">
        <v>461</v>
      </c>
    </row>
    <row r="746" spans="1:3" x14ac:dyDescent="0.2">
      <c r="A746" s="153">
        <v>971</v>
      </c>
      <c r="B746" s="149" t="s">
        <v>442</v>
      </c>
      <c r="C746" s="152" t="s">
        <v>461</v>
      </c>
    </row>
    <row r="747" spans="1:3" x14ac:dyDescent="0.2">
      <c r="A747" s="153">
        <v>972</v>
      </c>
      <c r="B747" s="149" t="s">
        <v>443</v>
      </c>
      <c r="C747" s="152" t="s">
        <v>461</v>
      </c>
    </row>
    <row r="748" spans="1:3" x14ac:dyDescent="0.2">
      <c r="A748" s="153">
        <v>973</v>
      </c>
      <c r="B748" s="149" t="s">
        <v>296</v>
      </c>
      <c r="C748" s="152" t="s">
        <v>461</v>
      </c>
    </row>
    <row r="749" spans="1:3" x14ac:dyDescent="0.2">
      <c r="A749" s="153">
        <v>974</v>
      </c>
      <c r="B749" s="149" t="s">
        <v>322</v>
      </c>
      <c r="C749" s="152" t="s">
        <v>461</v>
      </c>
    </row>
    <row r="750" spans="1:3" x14ac:dyDescent="0.2">
      <c r="A750" s="153">
        <v>975</v>
      </c>
      <c r="B750" s="149" t="s">
        <v>444</v>
      </c>
      <c r="C750" s="152" t="s">
        <v>461</v>
      </c>
    </row>
    <row r="751" spans="1:3" x14ac:dyDescent="0.2">
      <c r="A751" s="153">
        <v>976</v>
      </c>
      <c r="B751" s="149" t="s">
        <v>445</v>
      </c>
      <c r="C751" s="152" t="s">
        <v>461</v>
      </c>
    </row>
    <row r="752" spans="1:3" x14ac:dyDescent="0.2">
      <c r="A752" s="153">
        <v>978</v>
      </c>
      <c r="B752" s="149" t="s">
        <v>280</v>
      </c>
      <c r="C752" s="152" t="s">
        <v>462</v>
      </c>
    </row>
    <row r="753" spans="1:3" x14ac:dyDescent="0.2">
      <c r="A753" s="153">
        <v>979</v>
      </c>
      <c r="B753" s="149" t="s">
        <v>319</v>
      </c>
      <c r="C753" s="152" t="s">
        <v>462</v>
      </c>
    </row>
    <row r="754" spans="1:3" x14ac:dyDescent="0.2">
      <c r="A754" s="153">
        <v>980</v>
      </c>
      <c r="B754" s="149" t="s">
        <v>446</v>
      </c>
      <c r="C754" s="152" t="s">
        <v>461</v>
      </c>
    </row>
    <row r="755" spans="1:3" x14ac:dyDescent="0.2">
      <c r="A755" s="153">
        <v>981</v>
      </c>
      <c r="B755" s="149" t="s">
        <v>447</v>
      </c>
      <c r="C755" s="152" t="s">
        <v>462</v>
      </c>
    </row>
    <row r="756" spans="1:3" x14ac:dyDescent="0.2">
      <c r="A756" s="153">
        <v>982</v>
      </c>
      <c r="B756" s="149" t="s">
        <v>448</v>
      </c>
      <c r="C756" s="152" t="s">
        <v>461</v>
      </c>
    </row>
    <row r="757" spans="1:3" x14ac:dyDescent="0.2">
      <c r="A757" s="153">
        <v>983</v>
      </c>
      <c r="B757" s="149" t="s">
        <v>449</v>
      </c>
      <c r="C757" s="152" t="s">
        <v>461</v>
      </c>
    </row>
    <row r="758" spans="1:3" x14ac:dyDescent="0.2">
      <c r="A758" s="153">
        <v>984</v>
      </c>
      <c r="B758" s="149" t="s">
        <v>450</v>
      </c>
      <c r="C758" s="152" t="s">
        <v>461</v>
      </c>
    </row>
    <row r="759" spans="1:3" x14ac:dyDescent="0.2">
      <c r="A759" s="153">
        <v>985</v>
      </c>
      <c r="B759" s="149" t="s">
        <v>451</v>
      </c>
      <c r="C759" s="152" t="s">
        <v>461</v>
      </c>
    </row>
    <row r="760" spans="1:3" x14ac:dyDescent="0.2">
      <c r="A760" s="153">
        <v>989</v>
      </c>
      <c r="B760" s="149" t="s">
        <v>335</v>
      </c>
      <c r="C760" s="152" t="s">
        <v>461</v>
      </c>
    </row>
    <row r="761" spans="1:3" x14ac:dyDescent="0.2">
      <c r="A761" s="153">
        <v>990</v>
      </c>
      <c r="B761" s="149" t="s">
        <v>336</v>
      </c>
      <c r="C761" s="152" t="s">
        <v>462</v>
      </c>
    </row>
    <row r="762" spans="1:3" x14ac:dyDescent="0.2">
      <c r="A762" s="153">
        <v>991</v>
      </c>
      <c r="B762" s="149" t="s">
        <v>286</v>
      </c>
      <c r="C762" s="152" t="s">
        <v>462</v>
      </c>
    </row>
    <row r="763" spans="1:3" x14ac:dyDescent="0.2">
      <c r="A763" s="153">
        <v>996</v>
      </c>
      <c r="B763" s="149" t="s">
        <v>365</v>
      </c>
      <c r="C763" s="152" t="s">
        <v>461</v>
      </c>
    </row>
    <row r="764" spans="1:3" x14ac:dyDescent="0.2">
      <c r="A764" s="153">
        <v>997</v>
      </c>
      <c r="B764" s="149" t="s">
        <v>452</v>
      </c>
      <c r="C764" s="152"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6" t="s">
        <v>30</v>
      </c>
      <c r="B1" s="146"/>
    </row>
    <row r="2" spans="1:6" ht="36.75" customHeight="1" x14ac:dyDescent="0.2">
      <c r="A2" s="241" t="str">
        <f>Overview!B4&amp; " - Effective from "&amp;Overview!C4&amp;" - "&amp;Overview!E4&amp;" Residual Charging Bands"</f>
        <v>Fulcrum Electricity Assets Ltd - GSP_L - Effective from 2026/27 - Final Residual Charging Bands</v>
      </c>
      <c r="B2" s="242"/>
      <c r="C2" s="242"/>
      <c r="D2" s="242"/>
      <c r="E2" s="242"/>
      <c r="F2" s="242"/>
    </row>
    <row r="4" spans="1:6" ht="25.5" x14ac:dyDescent="0.2">
      <c r="A4" s="165" t="s">
        <v>639</v>
      </c>
      <c r="B4" s="165" t="s">
        <v>635</v>
      </c>
      <c r="C4" s="165" t="s">
        <v>642</v>
      </c>
      <c r="D4" s="165" t="s">
        <v>646</v>
      </c>
      <c r="E4" s="165" t="s">
        <v>647</v>
      </c>
      <c r="F4" s="21" t="s">
        <v>649</v>
      </c>
    </row>
    <row r="5" spans="1:6" ht="14.25" x14ac:dyDescent="0.2">
      <c r="A5" s="166" t="s">
        <v>190</v>
      </c>
      <c r="B5" s="167" t="s">
        <v>637</v>
      </c>
      <c r="C5" s="167" t="s">
        <v>638</v>
      </c>
      <c r="D5" s="173" t="s">
        <v>638</v>
      </c>
      <c r="E5" s="173" t="s">
        <v>638</v>
      </c>
      <c r="F5" s="171"/>
    </row>
    <row r="6" spans="1:6" ht="14.25" customHeight="1" x14ac:dyDescent="0.2">
      <c r="A6" s="283" t="s">
        <v>650</v>
      </c>
      <c r="B6" s="167">
        <v>1</v>
      </c>
      <c r="C6" s="167" t="s">
        <v>643</v>
      </c>
      <c r="D6" s="174">
        <v>0</v>
      </c>
      <c r="E6" s="174">
        <v>3571</v>
      </c>
      <c r="F6" s="171"/>
    </row>
    <row r="7" spans="1:6" ht="14.25" x14ac:dyDescent="0.2">
      <c r="A7" s="284"/>
      <c r="B7" s="167">
        <v>2</v>
      </c>
      <c r="C7" s="167" t="s">
        <v>643</v>
      </c>
      <c r="D7" s="174">
        <v>3571</v>
      </c>
      <c r="E7" s="174">
        <v>12553</v>
      </c>
      <c r="F7" s="171"/>
    </row>
    <row r="8" spans="1:6" ht="14.25" x14ac:dyDescent="0.2">
      <c r="A8" s="284"/>
      <c r="B8" s="167">
        <v>3</v>
      </c>
      <c r="C8" s="167" t="s">
        <v>643</v>
      </c>
      <c r="D8" s="174">
        <v>12553</v>
      </c>
      <c r="E8" s="174">
        <v>25279</v>
      </c>
      <c r="F8" s="171"/>
    </row>
    <row r="9" spans="1:6" ht="14.25" x14ac:dyDescent="0.2">
      <c r="A9" s="285"/>
      <c r="B9" s="167">
        <v>4</v>
      </c>
      <c r="C9" s="167" t="s">
        <v>643</v>
      </c>
      <c r="D9" s="174">
        <v>25279</v>
      </c>
      <c r="E9" s="174" t="s">
        <v>645</v>
      </c>
      <c r="F9" s="171"/>
    </row>
    <row r="10" spans="1:6" ht="14.25" x14ac:dyDescent="0.2">
      <c r="A10" s="283" t="s">
        <v>653</v>
      </c>
      <c r="B10" s="167">
        <v>1</v>
      </c>
      <c r="C10" s="167" t="s">
        <v>644</v>
      </c>
      <c r="D10" s="174">
        <v>0</v>
      </c>
      <c r="E10" s="174">
        <v>80</v>
      </c>
      <c r="F10" s="171"/>
    </row>
    <row r="11" spans="1:6" ht="14.25" x14ac:dyDescent="0.2">
      <c r="A11" s="284"/>
      <c r="B11" s="167">
        <v>2</v>
      </c>
      <c r="C11" s="167" t="s">
        <v>644</v>
      </c>
      <c r="D11" s="174">
        <v>80</v>
      </c>
      <c r="E11" s="174">
        <v>150</v>
      </c>
      <c r="F11" s="171"/>
    </row>
    <row r="12" spans="1:6" ht="14.25" x14ac:dyDescent="0.2">
      <c r="A12" s="284"/>
      <c r="B12" s="167">
        <v>3</v>
      </c>
      <c r="C12" s="167" t="s">
        <v>644</v>
      </c>
      <c r="D12" s="174">
        <v>150</v>
      </c>
      <c r="E12" s="174">
        <v>231</v>
      </c>
      <c r="F12" s="171"/>
    </row>
    <row r="13" spans="1:6" ht="14.25" x14ac:dyDescent="0.2">
      <c r="A13" s="285"/>
      <c r="B13" s="167">
        <v>4</v>
      </c>
      <c r="C13" s="167" t="s">
        <v>644</v>
      </c>
      <c r="D13" s="174">
        <v>231</v>
      </c>
      <c r="E13" s="174" t="s">
        <v>645</v>
      </c>
      <c r="F13" s="171"/>
    </row>
    <row r="14" spans="1:6" ht="15" x14ac:dyDescent="0.2">
      <c r="A14" s="283" t="s">
        <v>652</v>
      </c>
      <c r="B14" s="167">
        <v>1</v>
      </c>
      <c r="C14" s="167" t="s">
        <v>644</v>
      </c>
      <c r="D14" s="174">
        <v>0</v>
      </c>
      <c r="E14" s="174">
        <v>422</v>
      </c>
      <c r="F14" s="172"/>
    </row>
    <row r="15" spans="1:6" ht="15" x14ac:dyDescent="0.2">
      <c r="A15" s="284"/>
      <c r="B15" s="167">
        <v>2</v>
      </c>
      <c r="C15" s="167" t="s">
        <v>644</v>
      </c>
      <c r="D15" s="174">
        <v>422</v>
      </c>
      <c r="E15" s="174">
        <v>1000</v>
      </c>
      <c r="F15" s="172"/>
    </row>
    <row r="16" spans="1:6" ht="15" x14ac:dyDescent="0.2">
      <c r="A16" s="284"/>
      <c r="B16" s="167">
        <v>3</v>
      </c>
      <c r="C16" s="167" t="s">
        <v>644</v>
      </c>
      <c r="D16" s="174">
        <v>1000</v>
      </c>
      <c r="E16" s="174">
        <v>1800</v>
      </c>
      <c r="F16" s="172"/>
    </row>
    <row r="17" spans="1:6" ht="15" x14ac:dyDescent="0.2">
      <c r="A17" s="285"/>
      <c r="B17" s="167">
        <v>4</v>
      </c>
      <c r="C17" s="167" t="s">
        <v>644</v>
      </c>
      <c r="D17" s="174">
        <v>1800</v>
      </c>
      <c r="E17" s="174" t="s">
        <v>645</v>
      </c>
      <c r="F17" s="172"/>
    </row>
    <row r="18" spans="1:6" ht="15" x14ac:dyDescent="0.2">
      <c r="A18" s="286" t="s">
        <v>651</v>
      </c>
      <c r="B18" s="167">
        <v>1</v>
      </c>
      <c r="C18" s="167" t="s">
        <v>644</v>
      </c>
      <c r="D18" s="174">
        <v>0</v>
      </c>
      <c r="E18" s="174">
        <v>5000</v>
      </c>
      <c r="F18" s="172"/>
    </row>
    <row r="19" spans="1:6" ht="15" x14ac:dyDescent="0.2">
      <c r="A19" s="287"/>
      <c r="B19" s="167">
        <v>2</v>
      </c>
      <c r="C19" s="167" t="s">
        <v>644</v>
      </c>
      <c r="D19" s="174">
        <v>5000</v>
      </c>
      <c r="E19" s="174">
        <v>12000</v>
      </c>
      <c r="F19" s="172"/>
    </row>
    <row r="20" spans="1:6" ht="15" x14ac:dyDescent="0.2">
      <c r="A20" s="287"/>
      <c r="B20" s="167">
        <v>3</v>
      </c>
      <c r="C20" s="167" t="s">
        <v>644</v>
      </c>
      <c r="D20" s="174">
        <v>12000</v>
      </c>
      <c r="E20" s="174">
        <v>21500</v>
      </c>
      <c r="F20" s="172"/>
    </row>
    <row r="21" spans="1:6" ht="15" x14ac:dyDescent="0.2">
      <c r="A21" s="288"/>
      <c r="B21" s="167">
        <v>4</v>
      </c>
      <c r="C21" s="167" t="s">
        <v>644</v>
      </c>
      <c r="D21" s="174">
        <v>21500</v>
      </c>
      <c r="E21" s="174" t="s">
        <v>645</v>
      </c>
      <c r="F21" s="172"/>
    </row>
    <row r="22" spans="1:6" x14ac:dyDescent="0.2">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6" t="s">
        <v>30</v>
      </c>
    </row>
    <row r="2" spans="1:6" ht="33" customHeight="1" x14ac:dyDescent="0.2">
      <c r="A2" s="227" t="str">
        <f>Overview!C4&amp;" - Effective from "&amp;Overview!D4&amp;" - "&amp;Overview!F4&amp;" TNUoS Mapping"</f>
        <v>2026/27 - Effective from 1 April 2026 -  TNUoS Mapping</v>
      </c>
      <c r="B2" s="227"/>
      <c r="C2" s="227"/>
      <c r="D2" s="227"/>
      <c r="E2" s="227"/>
      <c r="F2" s="227"/>
    </row>
    <row r="3" spans="1:6" x14ac:dyDescent="0.2">
      <c r="A3" s="165" t="s">
        <v>709</v>
      </c>
      <c r="B3" s="165" t="s">
        <v>710</v>
      </c>
      <c r="C3" s="175"/>
      <c r="D3" s="175"/>
      <c r="E3" s="175"/>
      <c r="F3" s="175"/>
    </row>
    <row r="4" spans="1:6" x14ac:dyDescent="0.2">
      <c r="A4" s="176" t="s">
        <v>708</v>
      </c>
      <c r="B4" s="176" t="s">
        <v>711</v>
      </c>
      <c r="C4" s="175"/>
      <c r="D4" s="175"/>
      <c r="E4" s="175"/>
      <c r="F4" s="175"/>
    </row>
    <row r="5" spans="1:6" x14ac:dyDescent="0.2">
      <c r="A5" s="177" t="s">
        <v>522</v>
      </c>
      <c r="B5" s="177" t="s">
        <v>712</v>
      </c>
      <c r="C5" s="175"/>
      <c r="D5" s="175"/>
      <c r="E5" s="175"/>
      <c r="F5" s="175"/>
    </row>
    <row r="6" spans="1:6" x14ac:dyDescent="0.2">
      <c r="A6" s="177" t="s">
        <v>655</v>
      </c>
      <c r="B6" s="177" t="str">
        <f>$B$5</f>
        <v>n/a (Non-Final Demand Site)</v>
      </c>
      <c r="C6" s="175"/>
      <c r="D6" s="175"/>
      <c r="E6" s="175"/>
      <c r="F6" s="175"/>
    </row>
    <row r="7" spans="1:6" x14ac:dyDescent="0.2">
      <c r="A7" s="176" t="s">
        <v>656</v>
      </c>
      <c r="B7" s="176" t="s">
        <v>713</v>
      </c>
      <c r="C7" s="175"/>
      <c r="D7" s="175"/>
      <c r="E7" s="175"/>
      <c r="F7" s="175"/>
    </row>
    <row r="8" spans="1:6" x14ac:dyDescent="0.2">
      <c r="A8" s="176" t="s">
        <v>657</v>
      </c>
      <c r="B8" s="176" t="s">
        <v>714</v>
      </c>
      <c r="C8" s="175"/>
      <c r="D8" s="175"/>
      <c r="E8" s="175"/>
      <c r="F8" s="175"/>
    </row>
    <row r="9" spans="1:6" x14ac:dyDescent="0.2">
      <c r="A9" s="176" t="s">
        <v>658</v>
      </c>
      <c r="B9" s="176" t="s">
        <v>715</v>
      </c>
      <c r="C9" s="175"/>
      <c r="D9" s="175"/>
      <c r="E9" s="175"/>
      <c r="F9" s="175"/>
    </row>
    <row r="10" spans="1:6" x14ac:dyDescent="0.2">
      <c r="A10" s="176" t="s">
        <v>659</v>
      </c>
      <c r="B10" s="176" t="s">
        <v>716</v>
      </c>
      <c r="C10" s="175"/>
      <c r="D10" s="175"/>
      <c r="E10" s="175"/>
      <c r="F10" s="175"/>
    </row>
    <row r="11" spans="1:6" x14ac:dyDescent="0.2">
      <c r="A11" s="177" t="s">
        <v>193</v>
      </c>
      <c r="B11" s="177" t="str">
        <f t="shared" ref="B11:B12" si="0">$B$5</f>
        <v>n/a (Non-Final Demand Site)</v>
      </c>
      <c r="C11" s="175"/>
      <c r="D11" s="175"/>
      <c r="E11" s="175"/>
      <c r="F11" s="175"/>
    </row>
    <row r="12" spans="1:6" x14ac:dyDescent="0.2">
      <c r="A12" s="177" t="s">
        <v>523</v>
      </c>
      <c r="B12" s="177" t="str">
        <f t="shared" si="0"/>
        <v>n/a (Non-Final Demand Site)</v>
      </c>
      <c r="C12" s="175"/>
      <c r="D12" s="175"/>
      <c r="E12" s="175"/>
      <c r="F12" s="175"/>
    </row>
    <row r="13" spans="1:6" x14ac:dyDescent="0.2">
      <c r="A13" s="176" t="s">
        <v>524</v>
      </c>
      <c r="B13" s="176" t="s">
        <v>717</v>
      </c>
      <c r="C13" s="175"/>
      <c r="D13" s="175"/>
      <c r="E13" s="175"/>
      <c r="F13" s="175"/>
    </row>
    <row r="14" spans="1:6" x14ac:dyDescent="0.2">
      <c r="A14" s="176" t="s">
        <v>525</v>
      </c>
      <c r="B14" s="176" t="s">
        <v>718</v>
      </c>
      <c r="C14" s="175"/>
      <c r="D14" s="175"/>
      <c r="E14" s="175"/>
      <c r="F14" s="175"/>
    </row>
    <row r="15" spans="1:6" x14ac:dyDescent="0.2">
      <c r="A15" s="176" t="s">
        <v>526</v>
      </c>
      <c r="B15" s="176" t="s">
        <v>719</v>
      </c>
      <c r="C15" s="175"/>
      <c r="D15" s="175"/>
      <c r="E15" s="175"/>
      <c r="F15" s="175"/>
    </row>
    <row r="16" spans="1:6" x14ac:dyDescent="0.2">
      <c r="A16" s="176" t="s">
        <v>527</v>
      </c>
      <c r="B16" s="176" t="s">
        <v>720</v>
      </c>
      <c r="C16" s="175"/>
      <c r="D16" s="175"/>
      <c r="E16" s="175"/>
      <c r="F16" s="175"/>
    </row>
    <row r="17" spans="1:6" x14ac:dyDescent="0.2">
      <c r="A17" s="177" t="s">
        <v>528</v>
      </c>
      <c r="B17" s="177" t="str">
        <f>$B$5</f>
        <v>n/a (Non-Final Demand Site)</v>
      </c>
      <c r="C17" s="175"/>
      <c r="D17" s="175"/>
      <c r="E17" s="175"/>
      <c r="F17" s="175"/>
    </row>
    <row r="18" spans="1:6" x14ac:dyDescent="0.2">
      <c r="A18" s="176" t="s">
        <v>529</v>
      </c>
      <c r="B18" s="176" t="s">
        <v>717</v>
      </c>
      <c r="C18" s="175"/>
      <c r="D18" s="175"/>
      <c r="E18" s="175"/>
      <c r="F18" s="175"/>
    </row>
    <row r="19" spans="1:6" x14ac:dyDescent="0.2">
      <c r="A19" s="176" t="s">
        <v>530</v>
      </c>
      <c r="B19" s="176" t="s">
        <v>718</v>
      </c>
      <c r="C19" s="175"/>
      <c r="D19" s="175"/>
      <c r="E19" s="175"/>
      <c r="F19" s="175"/>
    </row>
    <row r="20" spans="1:6" x14ac:dyDescent="0.2">
      <c r="A20" s="176" t="s">
        <v>531</v>
      </c>
      <c r="B20" s="176" t="s">
        <v>719</v>
      </c>
      <c r="C20" s="175"/>
      <c r="D20" s="175"/>
      <c r="E20" s="175"/>
      <c r="F20" s="175"/>
    </row>
    <row r="21" spans="1:6" x14ac:dyDescent="0.2">
      <c r="A21" s="176" t="s">
        <v>532</v>
      </c>
      <c r="B21" s="176" t="s">
        <v>720</v>
      </c>
      <c r="C21" s="175"/>
      <c r="D21" s="175"/>
      <c r="E21" s="175"/>
      <c r="F21" s="175"/>
    </row>
    <row r="22" spans="1:6" x14ac:dyDescent="0.2">
      <c r="A22" s="177" t="s">
        <v>533</v>
      </c>
      <c r="B22" s="177" t="str">
        <f>$B$5</f>
        <v>n/a (Non-Final Demand Site)</v>
      </c>
      <c r="C22" s="175"/>
      <c r="D22" s="175"/>
      <c r="E22" s="175"/>
      <c r="F22" s="175"/>
    </row>
    <row r="23" spans="1:6" x14ac:dyDescent="0.2">
      <c r="A23" s="176" t="s">
        <v>534</v>
      </c>
      <c r="B23" s="176" t="s">
        <v>721</v>
      </c>
      <c r="C23" s="175"/>
      <c r="D23" s="175"/>
      <c r="E23" s="175"/>
      <c r="F23" s="175"/>
    </row>
    <row r="24" spans="1:6" x14ac:dyDescent="0.2">
      <c r="A24" s="176" t="s">
        <v>535</v>
      </c>
      <c r="B24" s="176" t="s">
        <v>722</v>
      </c>
      <c r="C24" s="175"/>
      <c r="D24" s="175"/>
      <c r="E24" s="175"/>
      <c r="F24" s="175"/>
    </row>
    <row r="25" spans="1:6" x14ac:dyDescent="0.2">
      <c r="A25" s="176" t="s">
        <v>536</v>
      </c>
      <c r="B25" s="176" t="s">
        <v>723</v>
      </c>
      <c r="C25" s="175"/>
      <c r="D25" s="175"/>
      <c r="E25" s="175"/>
      <c r="F25" s="175"/>
    </row>
    <row r="26" spans="1:6" x14ac:dyDescent="0.2">
      <c r="A26" s="176" t="s">
        <v>537</v>
      </c>
      <c r="B26" s="176" t="s">
        <v>724</v>
      </c>
      <c r="C26" s="175"/>
      <c r="D26" s="175"/>
      <c r="E26" s="175"/>
      <c r="F26" s="175"/>
    </row>
    <row r="27" spans="1:6" x14ac:dyDescent="0.2">
      <c r="A27" s="177" t="s">
        <v>197</v>
      </c>
      <c r="B27" s="177" t="s">
        <v>725</v>
      </c>
      <c r="C27" s="175"/>
      <c r="D27" s="175"/>
      <c r="E27" s="175"/>
      <c r="F27" s="175"/>
    </row>
    <row r="28" spans="1:6" x14ac:dyDescent="0.2">
      <c r="A28" s="177" t="s">
        <v>198</v>
      </c>
      <c r="B28" s="177" t="str">
        <f t="shared" ref="B28:B36" si="1">$B$5</f>
        <v>n/a (Non-Final Demand Site)</v>
      </c>
      <c r="C28" s="175"/>
      <c r="D28" s="175"/>
      <c r="E28" s="175"/>
      <c r="F28" s="175"/>
    </row>
    <row r="29" spans="1:6" x14ac:dyDescent="0.2">
      <c r="A29" s="177" t="s">
        <v>199</v>
      </c>
      <c r="B29" s="177" t="str">
        <f t="shared" si="1"/>
        <v>n/a (Non-Final Demand Site)</v>
      </c>
      <c r="C29" s="175"/>
      <c r="D29" s="175"/>
      <c r="E29" s="175"/>
      <c r="F29" s="175"/>
    </row>
    <row r="30" spans="1:6" x14ac:dyDescent="0.2">
      <c r="A30" s="177" t="s">
        <v>200</v>
      </c>
      <c r="B30" s="177" t="str">
        <f t="shared" si="1"/>
        <v>n/a (Non-Final Demand Site)</v>
      </c>
      <c r="C30" s="175"/>
      <c r="D30" s="175"/>
      <c r="E30" s="175"/>
      <c r="F30" s="175"/>
    </row>
    <row r="31" spans="1:6" x14ac:dyDescent="0.2">
      <c r="A31" s="177" t="s">
        <v>201</v>
      </c>
      <c r="B31" s="177" t="str">
        <f t="shared" si="1"/>
        <v>n/a (Non-Final Demand Site)</v>
      </c>
      <c r="C31" s="175"/>
      <c r="D31" s="175"/>
      <c r="E31" s="175"/>
      <c r="F31" s="175"/>
    </row>
    <row r="32" spans="1:6" x14ac:dyDescent="0.2">
      <c r="A32" s="177" t="s">
        <v>202</v>
      </c>
      <c r="B32" s="177" t="str">
        <f t="shared" si="1"/>
        <v>n/a (Non-Final Demand Site)</v>
      </c>
      <c r="C32" s="175"/>
      <c r="D32" s="175"/>
      <c r="E32" s="175"/>
      <c r="F32" s="175"/>
    </row>
    <row r="33" spans="1:6" x14ac:dyDescent="0.2">
      <c r="A33" s="177" t="s">
        <v>203</v>
      </c>
      <c r="B33" s="177" t="str">
        <f t="shared" si="1"/>
        <v>n/a (Non-Final Demand Site)</v>
      </c>
      <c r="C33" s="175"/>
      <c r="D33" s="175"/>
      <c r="E33" s="175"/>
      <c r="F33" s="175"/>
    </row>
    <row r="34" spans="1:6" x14ac:dyDescent="0.2">
      <c r="A34" s="177" t="s">
        <v>204</v>
      </c>
      <c r="B34" s="177" t="str">
        <f t="shared" si="1"/>
        <v>n/a (Non-Final Demand Site)</v>
      </c>
      <c r="C34" s="175"/>
      <c r="D34" s="175"/>
      <c r="E34" s="175"/>
      <c r="F34" s="175"/>
    </row>
    <row r="35" spans="1:6" x14ac:dyDescent="0.2">
      <c r="A35" s="177" t="s">
        <v>205</v>
      </c>
      <c r="B35" s="177" t="str">
        <f t="shared" si="1"/>
        <v>n/a (Non-Final Demand Site)</v>
      </c>
      <c r="C35" s="175"/>
      <c r="D35" s="175"/>
      <c r="E35" s="175"/>
      <c r="F35" s="175"/>
    </row>
    <row r="36" spans="1:6" x14ac:dyDescent="0.2">
      <c r="A36" s="177" t="s">
        <v>730</v>
      </c>
      <c r="B36" s="177" t="str">
        <f t="shared" si="1"/>
        <v>n/a (Non-Final Demand Site)</v>
      </c>
      <c r="C36" s="175"/>
      <c r="D36" s="175"/>
      <c r="E36" s="175"/>
      <c r="F36" s="175"/>
    </row>
    <row r="37" spans="1:6" x14ac:dyDescent="0.2">
      <c r="A37" s="176" t="s">
        <v>731</v>
      </c>
      <c r="B37" s="176" t="s">
        <v>726</v>
      </c>
      <c r="C37" s="175"/>
      <c r="D37" s="175"/>
      <c r="E37" s="175"/>
      <c r="F37" s="175"/>
    </row>
    <row r="38" spans="1:6" x14ac:dyDescent="0.2">
      <c r="A38" s="176" t="s">
        <v>732</v>
      </c>
      <c r="B38" s="176" t="s">
        <v>727</v>
      </c>
      <c r="C38" s="175"/>
      <c r="D38" s="175"/>
      <c r="E38" s="175"/>
      <c r="F38" s="175"/>
    </row>
    <row r="39" spans="1:6" x14ac:dyDescent="0.2">
      <c r="A39" s="176" t="s">
        <v>733</v>
      </c>
      <c r="B39" s="176" t="s">
        <v>728</v>
      </c>
      <c r="C39" s="175"/>
      <c r="D39" s="175"/>
      <c r="E39" s="175"/>
      <c r="F39" s="175"/>
    </row>
    <row r="40" spans="1:6" x14ac:dyDescent="0.2">
      <c r="A40" s="176" t="s">
        <v>734</v>
      </c>
      <c r="B40" s="176" t="s">
        <v>729</v>
      </c>
      <c r="C40" s="175"/>
      <c r="D40" s="175"/>
      <c r="E40" s="175"/>
      <c r="F40" s="175"/>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7" t="s">
        <v>30</v>
      </c>
    </row>
    <row r="2" spans="1:154" s="2" customFormat="1" ht="21.75" customHeight="1" x14ac:dyDescent="0.2">
      <c r="B2" s="289" t="str">
        <f>Overview!B4&amp; " - Effective from "&amp;Overview!D4&amp;" - "&amp;Overview!E4</f>
        <v>Fulcrum Electricity Assets Ltd - GSP_L - Effective from 1 April 2026 - Final</v>
      </c>
      <c r="C2" s="290"/>
      <c r="D2" s="290"/>
      <c r="E2" s="290"/>
      <c r="F2" s="290"/>
      <c r="G2" s="290"/>
      <c r="H2" s="290"/>
      <c r="I2" s="290"/>
      <c r="J2" s="290"/>
      <c r="K2" s="290"/>
      <c r="L2" s="290"/>
      <c r="M2" s="290"/>
      <c r="N2" s="290"/>
      <c r="O2" s="290"/>
      <c r="P2" s="290"/>
      <c r="Q2" s="290"/>
      <c r="R2" s="290"/>
      <c r="S2" s="290"/>
      <c r="T2" s="291"/>
      <c r="U2"/>
      <c r="V2"/>
      <c r="W2"/>
      <c r="X2"/>
      <c r="Y2"/>
      <c r="Z2"/>
      <c r="AA2"/>
      <c r="AB2" s="28"/>
      <c r="AC2" s="53" t="s">
        <v>210</v>
      </c>
      <c r="AD2" s="53" t="s">
        <v>212</v>
      </c>
      <c r="AE2" s="53" t="s">
        <v>211</v>
      </c>
      <c r="AF2" s="15" t="s">
        <v>35</v>
      </c>
      <c r="AG2" s="15" t="s">
        <v>36</v>
      </c>
      <c r="AH2" s="28"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7" t="s">
        <v>190</v>
      </c>
      <c r="AC3" s="132" t="s">
        <v>216</v>
      </c>
      <c r="AD3" s="133" t="s">
        <v>218</v>
      </c>
      <c r="AE3" s="134" t="s">
        <v>211</v>
      </c>
      <c r="AF3" s="140" t="s">
        <v>220</v>
      </c>
      <c r="AG3" s="135" t="s">
        <v>223</v>
      </c>
      <c r="AH3" s="135" t="s">
        <v>223</v>
      </c>
      <c r="AI3" s="136"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5" t="s">
        <v>214</v>
      </c>
      <c r="C4" s="296"/>
      <c r="D4" s="296"/>
      <c r="E4" s="296"/>
      <c r="F4" s="296"/>
      <c r="G4" s="296"/>
      <c r="H4" s="296"/>
      <c r="I4" s="297"/>
      <c r="L4" s="295" t="s">
        <v>215</v>
      </c>
      <c r="M4" s="296"/>
      <c r="N4" s="296"/>
      <c r="O4" s="296"/>
      <c r="P4" s="296"/>
      <c r="Q4" s="296"/>
      <c r="R4" s="296"/>
      <c r="S4" s="296"/>
      <c r="T4" s="297"/>
      <c r="AB4" s="17" t="s">
        <v>191</v>
      </c>
      <c r="AC4" s="132" t="s">
        <v>216</v>
      </c>
      <c r="AD4" s="133" t="s">
        <v>218</v>
      </c>
      <c r="AE4" s="134" t="s">
        <v>211</v>
      </c>
      <c r="AF4" s="135" t="s">
        <v>223</v>
      </c>
      <c r="AG4" s="135" t="s">
        <v>223</v>
      </c>
      <c r="AH4" s="135" t="s">
        <v>223</v>
      </c>
      <c r="AI4" s="136" t="s">
        <v>223</v>
      </c>
    </row>
    <row r="5" spans="1:154" ht="18" customHeight="1" x14ac:dyDescent="0.2">
      <c r="B5" s="299" t="s">
        <v>146</v>
      </c>
      <c r="C5" s="299"/>
      <c r="D5" s="299"/>
      <c r="E5" s="299"/>
      <c r="F5" s="299"/>
      <c r="G5" s="299"/>
      <c r="H5" s="299"/>
      <c r="I5" s="299"/>
      <c r="L5" s="299" t="s">
        <v>148</v>
      </c>
      <c r="M5" s="299"/>
      <c r="N5" s="299"/>
      <c r="O5" s="299"/>
      <c r="P5" s="299"/>
      <c r="Q5" s="299"/>
      <c r="R5" s="299"/>
      <c r="S5" s="299"/>
      <c r="T5" s="299"/>
      <c r="AB5" s="17" t="s">
        <v>192</v>
      </c>
      <c r="AC5" s="132" t="s">
        <v>216</v>
      </c>
      <c r="AD5" s="133" t="s">
        <v>218</v>
      </c>
      <c r="AE5" s="134" t="s">
        <v>211</v>
      </c>
      <c r="AF5" s="140" t="s">
        <v>220</v>
      </c>
      <c r="AG5" s="135" t="s">
        <v>223</v>
      </c>
      <c r="AH5" s="135" t="s">
        <v>223</v>
      </c>
      <c r="AI5" s="136" t="s">
        <v>223</v>
      </c>
    </row>
    <row r="6" spans="1:154" s="105" customFormat="1" ht="27.75" customHeight="1" x14ac:dyDescent="0.2">
      <c r="B6" s="298" t="s">
        <v>152</v>
      </c>
      <c r="C6" s="298"/>
      <c r="D6" s="298"/>
      <c r="E6" s="298"/>
      <c r="F6" s="298"/>
      <c r="G6" s="298"/>
      <c r="H6" s="298"/>
      <c r="I6" s="298"/>
      <c r="L6" s="298" t="s">
        <v>153</v>
      </c>
      <c r="M6" s="298"/>
      <c r="N6" s="298"/>
      <c r="O6" s="298"/>
      <c r="P6" s="298"/>
      <c r="Q6" s="298"/>
      <c r="R6" s="298"/>
      <c r="S6" s="298"/>
      <c r="T6" s="298"/>
      <c r="AB6" s="17" t="s">
        <v>193</v>
      </c>
      <c r="AC6" s="132" t="s">
        <v>216</v>
      </c>
      <c r="AD6" s="133" t="s">
        <v>218</v>
      </c>
      <c r="AE6" s="134" t="s">
        <v>211</v>
      </c>
      <c r="AF6" s="135" t="s">
        <v>223</v>
      </c>
      <c r="AG6" s="135" t="s">
        <v>223</v>
      </c>
      <c r="AH6" s="135" t="s">
        <v>223</v>
      </c>
      <c r="AI6" s="136" t="s">
        <v>223</v>
      </c>
    </row>
    <row r="7" spans="1:154" ht="18" customHeight="1" x14ac:dyDescent="0.2">
      <c r="B7" s="299" t="s">
        <v>147</v>
      </c>
      <c r="C7" s="299"/>
      <c r="D7" s="299"/>
      <c r="E7" s="299"/>
      <c r="F7" s="299"/>
      <c r="G7" s="299"/>
      <c r="H7" s="299"/>
      <c r="I7" s="299"/>
      <c r="L7" s="299" t="s">
        <v>149</v>
      </c>
      <c r="M7" s="299"/>
      <c r="N7" s="299"/>
      <c r="O7" s="299"/>
      <c r="P7" s="299"/>
      <c r="Q7" s="299"/>
      <c r="R7" s="299"/>
      <c r="S7" s="299"/>
      <c r="T7" s="299"/>
      <c r="AB7" s="17" t="s">
        <v>194</v>
      </c>
      <c r="AC7" s="132" t="s">
        <v>216</v>
      </c>
      <c r="AD7" s="133" t="s">
        <v>218</v>
      </c>
      <c r="AE7" s="134" t="s">
        <v>211</v>
      </c>
      <c r="AF7" s="140" t="s">
        <v>220</v>
      </c>
      <c r="AG7" s="140" t="s">
        <v>221</v>
      </c>
      <c r="AH7" s="141" t="s">
        <v>222</v>
      </c>
      <c r="AI7" s="142" t="s">
        <v>63</v>
      </c>
    </row>
    <row r="8" spans="1:154" ht="8.25" customHeight="1" x14ac:dyDescent="0.2">
      <c r="AB8" s="17" t="s">
        <v>195</v>
      </c>
      <c r="AC8" s="132" t="s">
        <v>216</v>
      </c>
      <c r="AD8" s="133" t="s">
        <v>218</v>
      </c>
      <c r="AE8" s="134" t="s">
        <v>211</v>
      </c>
      <c r="AF8" s="140" t="s">
        <v>220</v>
      </c>
      <c r="AG8" s="140" t="s">
        <v>221</v>
      </c>
      <c r="AH8" s="141" t="s">
        <v>222</v>
      </c>
      <c r="AI8" s="137" t="s">
        <v>63</v>
      </c>
    </row>
    <row r="9" spans="1:154" ht="72" customHeight="1" x14ac:dyDescent="0.2">
      <c r="B9" s="106" t="s">
        <v>150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151</v>
      </c>
      <c r="M9" s="124" t="str">
        <f>'Annex 2 Designated EHV charges'!I11</f>
        <v>Import
Super Red
unit charge
(p/kWh)</v>
      </c>
      <c r="N9" s="124" t="str">
        <f>'Annex 2 Designated EHV charges'!J11</f>
        <v>Import
fixed charge
(p/day)</v>
      </c>
      <c r="O9" s="124" t="str">
        <f>'Annex 2 Designated EHV charges'!K11</f>
        <v>Import
capacity charge
(p/kVA/day)</v>
      </c>
      <c r="P9" s="124" t="str">
        <f>'Annex 2 Designated EHV charges'!L11</f>
        <v>Import
exceeded capacity charge
(p/kVA/day)</v>
      </c>
      <c r="Q9" s="125" t="str">
        <f>'Annex 2 Designated EHV charges'!M11</f>
        <v>Export
Super Red
unit charge
(p/kWh)</v>
      </c>
      <c r="R9" s="125" t="str">
        <f>'Annex 2 Designated EHV charges'!N11</f>
        <v>Export
fixed charge
(p/day)</v>
      </c>
      <c r="S9" s="125" t="str">
        <f>'Annex 2 Designated EHV charges'!O11</f>
        <v>Export
capacity charge
(p/kVA/day)</v>
      </c>
      <c r="T9" s="125" t="str">
        <f>'Annex 2 Designated EHV charges'!P11</f>
        <v>Export
exceeded capacity charge
(p/kVA/day)</v>
      </c>
      <c r="AB9" s="17" t="s">
        <v>196</v>
      </c>
      <c r="AC9" s="132" t="s">
        <v>216</v>
      </c>
      <c r="AD9" s="133" t="s">
        <v>218</v>
      </c>
      <c r="AE9" s="134" t="s">
        <v>211</v>
      </c>
      <c r="AF9" s="140" t="s">
        <v>220</v>
      </c>
      <c r="AG9" s="140" t="s">
        <v>221</v>
      </c>
      <c r="AH9" s="141" t="s">
        <v>222</v>
      </c>
      <c r="AI9" s="137" t="s">
        <v>63</v>
      </c>
    </row>
    <row r="10" spans="1:154" ht="30" customHeight="1" x14ac:dyDescent="0.2">
      <c r="B10" s="97" t="s">
        <v>194</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197</v>
      </c>
      <c r="AC10" s="138" t="s">
        <v>217</v>
      </c>
      <c r="AD10" s="139" t="s">
        <v>219</v>
      </c>
      <c r="AE10" s="134" t="s">
        <v>211</v>
      </c>
      <c r="AF10" s="135" t="s">
        <v>223</v>
      </c>
      <c r="AG10" s="135" t="s">
        <v>223</v>
      </c>
      <c r="AH10" s="135" t="s">
        <v>223</v>
      </c>
      <c r="AI10" s="135" t="s">
        <v>223</v>
      </c>
    </row>
    <row r="11" spans="1:154" ht="7.5" customHeight="1" x14ac:dyDescent="0.2">
      <c r="AB11" s="17" t="s">
        <v>198</v>
      </c>
      <c r="AC11" s="132" t="s">
        <v>216</v>
      </c>
      <c r="AD11" s="133" t="s">
        <v>218</v>
      </c>
      <c r="AE11" s="134" t="s">
        <v>211</v>
      </c>
      <c r="AF11" s="140" t="s">
        <v>220</v>
      </c>
      <c r="AG11" s="135" t="s">
        <v>223</v>
      </c>
      <c r="AH11" s="135" t="s">
        <v>223</v>
      </c>
      <c r="AI11" s="135" t="s">
        <v>223</v>
      </c>
    </row>
    <row r="12" spans="1:154" ht="88.5" customHeight="1" x14ac:dyDescent="0.2">
      <c r="B12" s="110" t="s">
        <v>116</v>
      </c>
      <c r="C12" s="107" t="str">
        <f>C9</f>
        <v>Red unit charge
p/kWh</v>
      </c>
      <c r="D12" s="107" t="str">
        <f>D9</f>
        <v>Amber unit charge
p/kWh</v>
      </c>
      <c r="E12" s="107" t="str">
        <f>E9</f>
        <v>Green unit charge
p/kWh</v>
      </c>
      <c r="F12" s="107" t="s">
        <v>117</v>
      </c>
      <c r="G12" s="107" t="s">
        <v>114</v>
      </c>
      <c r="H12" s="107" t="s">
        <v>179</v>
      </c>
      <c r="I12" s="107" t="s">
        <v>115</v>
      </c>
      <c r="L12" s="110" t="s">
        <v>116</v>
      </c>
      <c r="M12" s="107" t="s">
        <v>136</v>
      </c>
      <c r="N12" s="107" t="s">
        <v>117</v>
      </c>
      <c r="O12" s="107" t="s">
        <v>132</v>
      </c>
      <c r="P12" s="107" t="s">
        <v>179</v>
      </c>
      <c r="Q12" s="108" t="s">
        <v>134</v>
      </c>
      <c r="R12" s="108" t="s">
        <v>117</v>
      </c>
      <c r="S12" s="108" t="s">
        <v>133</v>
      </c>
      <c r="T12" s="108" t="s">
        <v>179</v>
      </c>
      <c r="AB12" s="17" t="s">
        <v>199</v>
      </c>
      <c r="AC12" s="132" t="s">
        <v>216</v>
      </c>
      <c r="AD12" s="133" t="s">
        <v>218</v>
      </c>
      <c r="AE12" s="134" t="s">
        <v>211</v>
      </c>
      <c r="AF12" s="140" t="s">
        <v>220</v>
      </c>
      <c r="AG12" s="135" t="s">
        <v>223</v>
      </c>
      <c r="AH12" s="135" t="s">
        <v>223</v>
      </c>
      <c r="AI12" s="135" t="s">
        <v>223</v>
      </c>
    </row>
    <row r="13" spans="1:154" ht="30" customHeight="1" x14ac:dyDescent="0.2">
      <c r="B13" s="111" t="s">
        <v>118</v>
      </c>
      <c r="C13" s="116"/>
      <c r="D13" s="116"/>
      <c r="E13" s="116"/>
      <c r="F13" s="116"/>
      <c r="G13" s="116"/>
      <c r="H13" s="116"/>
      <c r="I13" s="116"/>
      <c r="L13" s="111" t="s">
        <v>118</v>
      </c>
      <c r="M13" s="100"/>
      <c r="N13" s="100"/>
      <c r="O13" s="100"/>
      <c r="P13" s="100"/>
      <c r="Q13" s="101"/>
      <c r="R13" s="101">
        <f>N13</f>
        <v>0</v>
      </c>
      <c r="S13" s="101"/>
      <c r="T13" s="101"/>
      <c r="AB13" s="17" t="s">
        <v>200</v>
      </c>
      <c r="AC13" s="132" t="s">
        <v>216</v>
      </c>
      <c r="AD13" s="133" t="s">
        <v>218</v>
      </c>
      <c r="AE13" s="134" t="s">
        <v>211</v>
      </c>
      <c r="AF13" s="140" t="s">
        <v>220</v>
      </c>
      <c r="AG13" s="135" t="s">
        <v>223</v>
      </c>
      <c r="AH13" s="135" t="s">
        <v>223</v>
      </c>
      <c r="AI13" s="137" t="s">
        <v>63</v>
      </c>
    </row>
    <row r="14" spans="1:154" ht="30" customHeight="1" x14ac:dyDescent="0.2">
      <c r="B14" s="112" t="s">
        <v>120</v>
      </c>
      <c r="C14" s="98">
        <f t="shared" ref="C14:I14" si="0">C13</f>
        <v>0</v>
      </c>
      <c r="D14" s="98">
        <f t="shared" si="0"/>
        <v>0</v>
      </c>
      <c r="E14" s="98">
        <f t="shared" si="0"/>
        <v>0</v>
      </c>
      <c r="F14" s="98">
        <f t="shared" si="0"/>
        <v>0</v>
      </c>
      <c r="G14" s="98">
        <f t="shared" si="0"/>
        <v>0</v>
      </c>
      <c r="H14" s="98">
        <f t="shared" si="0"/>
        <v>0</v>
      </c>
      <c r="I14" s="98">
        <f t="shared" si="0"/>
        <v>0</v>
      </c>
      <c r="L14" s="112" t="s">
        <v>120</v>
      </c>
      <c r="M14" s="98">
        <f>M13</f>
        <v>0</v>
      </c>
      <c r="N14" s="98">
        <f t="shared" ref="N14:T14" si="1">N13</f>
        <v>0</v>
      </c>
      <c r="O14" s="98">
        <f t="shared" si="1"/>
        <v>0</v>
      </c>
      <c r="P14" s="98">
        <f t="shared" si="1"/>
        <v>0</v>
      </c>
      <c r="Q14" s="102">
        <f t="shared" si="1"/>
        <v>0</v>
      </c>
      <c r="R14" s="102">
        <f t="shared" si="1"/>
        <v>0</v>
      </c>
      <c r="S14" s="102">
        <f t="shared" si="1"/>
        <v>0</v>
      </c>
      <c r="T14" s="102">
        <f t="shared" si="1"/>
        <v>0</v>
      </c>
      <c r="AB14" s="17" t="s">
        <v>201</v>
      </c>
      <c r="AC14" s="132" t="s">
        <v>216</v>
      </c>
      <c r="AD14" s="133" t="s">
        <v>218</v>
      </c>
      <c r="AE14" s="134" t="s">
        <v>211</v>
      </c>
      <c r="AF14" s="140" t="s">
        <v>220</v>
      </c>
      <c r="AG14" s="135" t="s">
        <v>223</v>
      </c>
      <c r="AH14" s="135" t="s">
        <v>223</v>
      </c>
      <c r="AI14" s="135" t="s">
        <v>223</v>
      </c>
    </row>
    <row r="15" spans="1:154" ht="7.5" customHeight="1" x14ac:dyDescent="0.2">
      <c r="AB15" s="17" t="s">
        <v>202</v>
      </c>
      <c r="AC15" s="132" t="s">
        <v>216</v>
      </c>
      <c r="AD15" s="133" t="s">
        <v>218</v>
      </c>
      <c r="AE15" s="134" t="s">
        <v>211</v>
      </c>
      <c r="AF15" s="140" t="s">
        <v>220</v>
      </c>
      <c r="AG15" s="135" t="s">
        <v>223</v>
      </c>
      <c r="AH15" s="135" t="s">
        <v>223</v>
      </c>
      <c r="AI15" s="137" t="s">
        <v>63</v>
      </c>
    </row>
    <row r="16" spans="1:154" ht="63.75" customHeight="1" x14ac:dyDescent="0.2">
      <c r="B16" s="110" t="s">
        <v>119</v>
      </c>
      <c r="C16" s="107" t="s">
        <v>129</v>
      </c>
      <c r="D16" s="107" t="s">
        <v>130</v>
      </c>
      <c r="E16" s="107" t="s">
        <v>131</v>
      </c>
      <c r="F16" s="107" t="s">
        <v>125</v>
      </c>
      <c r="G16" s="107" t="s">
        <v>124</v>
      </c>
      <c r="H16" s="107" t="s">
        <v>180</v>
      </c>
      <c r="I16" s="107" t="s">
        <v>123</v>
      </c>
      <c r="L16" s="110" t="s">
        <v>119</v>
      </c>
      <c r="M16" s="107" t="s">
        <v>137</v>
      </c>
      <c r="N16" s="107" t="s">
        <v>135</v>
      </c>
      <c r="O16" s="107" t="s">
        <v>140</v>
      </c>
      <c r="P16" s="107" t="s">
        <v>181</v>
      </c>
      <c r="Q16" s="108" t="s">
        <v>138</v>
      </c>
      <c r="R16" s="108" t="s">
        <v>139</v>
      </c>
      <c r="S16" s="108" t="s">
        <v>141</v>
      </c>
      <c r="T16" s="108" t="s">
        <v>182</v>
      </c>
      <c r="AB16" s="17" t="s">
        <v>203</v>
      </c>
      <c r="AC16" s="132" t="s">
        <v>216</v>
      </c>
      <c r="AD16" s="133" t="s">
        <v>218</v>
      </c>
      <c r="AE16" s="134" t="s">
        <v>211</v>
      </c>
      <c r="AF16" s="140" t="s">
        <v>220</v>
      </c>
      <c r="AG16" s="135" t="s">
        <v>223</v>
      </c>
      <c r="AH16" s="135" t="s">
        <v>223</v>
      </c>
      <c r="AI16" s="135" t="s">
        <v>223</v>
      </c>
    </row>
    <row r="17" spans="2:35" ht="30" customHeight="1" x14ac:dyDescent="0.2">
      <c r="B17" s="111" t="s">
        <v>121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204</v>
      </c>
      <c r="AC17" s="132" t="s">
        <v>216</v>
      </c>
      <c r="AD17" s="133" t="s">
        <v>218</v>
      </c>
      <c r="AE17" s="134" t="s">
        <v>211</v>
      </c>
      <c r="AF17" s="140" t="s">
        <v>220</v>
      </c>
      <c r="AG17" s="135" t="s">
        <v>223</v>
      </c>
      <c r="AH17" s="135" t="s">
        <v>223</v>
      </c>
      <c r="AI17" s="137" t="s">
        <v>63</v>
      </c>
    </row>
    <row r="18" spans="2:35" ht="30" customHeight="1" x14ac:dyDescent="0.2">
      <c r="B18" s="112" t="s">
        <v>122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205</v>
      </c>
      <c r="AC18" s="132" t="s">
        <v>216</v>
      </c>
      <c r="AD18" s="133" t="s">
        <v>218</v>
      </c>
      <c r="AE18" s="134" t="s">
        <v>211</v>
      </c>
      <c r="AF18" s="140" t="s">
        <v>220</v>
      </c>
      <c r="AG18" s="135" t="s">
        <v>223</v>
      </c>
      <c r="AH18" s="135" t="s">
        <v>223</v>
      </c>
      <c r="AI18" s="135" t="s">
        <v>223</v>
      </c>
    </row>
    <row r="19" spans="2:35" ht="7.5" customHeight="1" x14ac:dyDescent="0.2"/>
    <row r="20" spans="2:35" ht="39.75" customHeight="1" x14ac:dyDescent="0.2">
      <c r="C20" s="115" t="s">
        <v>126</v>
      </c>
      <c r="M20" s="107" t="s">
        <v>142</v>
      </c>
      <c r="N20" s="108" t="s">
        <v>143</v>
      </c>
    </row>
    <row r="21" spans="2:35" ht="30" customHeight="1" x14ac:dyDescent="0.2">
      <c r="B21" s="111" t="s">
        <v>121</v>
      </c>
      <c r="C21" s="117">
        <f>SUM(C17:I17)</f>
        <v>0</v>
      </c>
      <c r="L21" s="111" t="s">
        <v>121</v>
      </c>
      <c r="M21" s="117">
        <f>SUM(M17:P17)</f>
        <v>0</v>
      </c>
      <c r="N21" s="118">
        <f>SUM(Q17:T17)</f>
        <v>0</v>
      </c>
    </row>
    <row r="22" spans="2:35" ht="30" customHeight="1" x14ac:dyDescent="0.2">
      <c r="B22" s="112" t="s">
        <v>122</v>
      </c>
      <c r="C22" s="119">
        <f>SUM(C18:I18)</f>
        <v>0</v>
      </c>
      <c r="L22" s="112" t="s">
        <v>122</v>
      </c>
      <c r="M22" s="119">
        <f>SUM(M18:P18)</f>
        <v>0</v>
      </c>
      <c r="N22" s="120">
        <f>SUM(Q18:T18)</f>
        <v>0</v>
      </c>
    </row>
    <row r="24" spans="2:35" ht="30.75" customHeight="1" x14ac:dyDescent="0.2">
      <c r="B24" s="292" t="s">
        <v>144</v>
      </c>
      <c r="C24" s="293"/>
      <c r="D24" s="294"/>
      <c r="L24" s="292" t="s">
        <v>145</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charges'!$G$12:$G$261</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26" zoomScale="90" zoomScaleNormal="90" zoomScaleSheetLayoutView="100" workbookViewId="0">
      <selection activeCell="B13" sqref="B13:B44"/>
    </sheetView>
  </sheetViews>
  <sheetFormatPr defaultColWidth="9.140625" defaultRowHeight="27.75" customHeight="1" x14ac:dyDescent="0.2"/>
  <cols>
    <col min="1" max="1" width="49" style="2" bestFit="1" customWidth="1"/>
    <col min="2" max="2" width="23"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8" t="s">
        <v>30</v>
      </c>
      <c r="B1" s="221" t="s">
        <v>183</v>
      </c>
      <c r="C1" s="222"/>
      <c r="D1" s="222"/>
      <c r="E1" s="220"/>
      <c r="F1" s="220"/>
      <c r="G1" s="220"/>
      <c r="H1" s="220"/>
      <c r="I1" s="220"/>
      <c r="J1" s="220"/>
      <c r="K1" s="220"/>
      <c r="L1" s="50"/>
      <c r="M1" s="50"/>
    </row>
    <row r="2" spans="1:13" ht="27" customHeight="1" x14ac:dyDescent="0.2">
      <c r="A2" s="227" t="str">
        <f>Overview!B4&amp; " - Effective from "&amp;Overview!D4&amp;" - "&amp;Overview!E4&amp;" LV and HV charges"</f>
        <v>Fulcrum Electricity Assets Ltd - GSP_L - Effective from 1 April 2026 - Final LV and HV charges</v>
      </c>
      <c r="B2" s="227"/>
      <c r="C2" s="227"/>
      <c r="D2" s="227"/>
      <c r="E2" s="227"/>
      <c r="F2" s="227"/>
      <c r="G2" s="227"/>
      <c r="H2" s="227"/>
      <c r="I2" s="227"/>
      <c r="J2" s="227"/>
      <c r="K2" s="227"/>
    </row>
    <row r="3" spans="1:13" s="233" customFormat="1" ht="17.100000000000001" customHeight="1" x14ac:dyDescent="0.2"/>
    <row r="4" spans="1:13" s="70" customFormat="1" ht="15" customHeight="1" x14ac:dyDescent="0.2">
      <c r="A4" s="77"/>
      <c r="B4" s="77"/>
      <c r="C4" s="77"/>
      <c r="D4" s="77"/>
      <c r="E4" s="77"/>
      <c r="F4" s="77"/>
      <c r="G4" s="77"/>
      <c r="H4" s="77"/>
      <c r="I4" s="77"/>
      <c r="J4" s="77"/>
      <c r="K4" s="77"/>
      <c r="L4" s="48"/>
    </row>
    <row r="5" spans="1:13" ht="27" customHeight="1" x14ac:dyDescent="0.2">
      <c r="A5" s="227" t="s">
        <v>207</v>
      </c>
      <c r="B5" s="227"/>
      <c r="C5" s="227"/>
      <c r="D5" s="227"/>
      <c r="E5" s="227"/>
      <c r="F5" s="77"/>
      <c r="G5" s="227" t="s">
        <v>208</v>
      </c>
      <c r="H5" s="227"/>
      <c r="I5" s="227"/>
      <c r="J5" s="227"/>
      <c r="K5" s="227"/>
    </row>
    <row r="6" spans="1:13" ht="28.5" customHeight="1" x14ac:dyDescent="0.2">
      <c r="A6" s="69" t="s">
        <v>19</v>
      </c>
      <c r="B6" s="74" t="s">
        <v>103</v>
      </c>
      <c r="C6" s="228" t="s">
        <v>104</v>
      </c>
      <c r="D6" s="229"/>
      <c r="E6" s="71" t="s">
        <v>105</v>
      </c>
      <c r="F6" s="77"/>
      <c r="G6" s="231"/>
      <c r="H6" s="232"/>
      <c r="I6" s="75" t="s">
        <v>108</v>
      </c>
      <c r="J6" s="76" t="s">
        <v>109</v>
      </c>
      <c r="K6" s="71" t="s">
        <v>105</v>
      </c>
    </row>
    <row r="7" spans="1:13" ht="56.1" customHeight="1" x14ac:dyDescent="0.2">
      <c r="A7" s="72" t="s">
        <v>106</v>
      </c>
      <c r="B7" s="23" t="s">
        <v>743</v>
      </c>
      <c r="C7" s="230" t="s">
        <v>744</v>
      </c>
      <c r="D7" s="230"/>
      <c r="E7" s="186" t="s">
        <v>745</v>
      </c>
      <c r="F7" s="77"/>
      <c r="G7" s="219" t="s">
        <v>749</v>
      </c>
      <c r="H7" s="219"/>
      <c r="I7" s="23" t="s">
        <v>743</v>
      </c>
      <c r="J7" s="179" t="s">
        <v>744</v>
      </c>
      <c r="K7" s="179" t="s">
        <v>745</v>
      </c>
    </row>
    <row r="8" spans="1:13" ht="58.5" customHeight="1" x14ac:dyDescent="0.2">
      <c r="A8" s="72" t="s">
        <v>26</v>
      </c>
      <c r="B8" s="178"/>
      <c r="C8" s="230" t="s">
        <v>747</v>
      </c>
      <c r="D8" s="230"/>
      <c r="E8" s="179" t="s">
        <v>748</v>
      </c>
      <c r="F8" s="77"/>
      <c r="G8" s="219" t="s">
        <v>750</v>
      </c>
      <c r="H8" s="219"/>
      <c r="I8" s="178"/>
      <c r="J8" s="179" t="s">
        <v>746</v>
      </c>
      <c r="K8" s="179" t="s">
        <v>745</v>
      </c>
    </row>
    <row r="9" spans="1:13" ht="65.25" customHeight="1" x14ac:dyDescent="0.2">
      <c r="A9" s="73" t="s">
        <v>24</v>
      </c>
      <c r="B9" s="223" t="s">
        <v>25</v>
      </c>
      <c r="C9" s="224"/>
      <c r="D9" s="224"/>
      <c r="E9" s="225"/>
      <c r="F9" s="77"/>
      <c r="G9" s="219" t="s">
        <v>112</v>
      </c>
      <c r="H9" s="219"/>
      <c r="I9" s="178"/>
      <c r="J9" s="179" t="s">
        <v>747</v>
      </c>
      <c r="K9" s="179" t="s">
        <v>748</v>
      </c>
    </row>
    <row r="10" spans="1:13" s="70" customFormat="1" ht="27" customHeight="1" x14ac:dyDescent="0.2">
      <c r="A10" s="77"/>
      <c r="B10" s="77"/>
      <c r="C10" s="77"/>
      <c r="D10" s="77"/>
      <c r="E10" s="77"/>
      <c r="F10" s="77"/>
      <c r="G10" s="226" t="s">
        <v>24</v>
      </c>
      <c r="H10" s="226"/>
      <c r="I10" s="223" t="s">
        <v>25</v>
      </c>
      <c r="J10" s="224"/>
      <c r="K10" s="225"/>
      <c r="L10" s="48"/>
    </row>
    <row r="11" spans="1:13" s="70" customFormat="1" ht="12.75" customHeight="1" x14ac:dyDescent="0.2">
      <c r="A11" s="77"/>
      <c r="B11" s="77"/>
      <c r="C11" s="77"/>
      <c r="D11" s="77"/>
      <c r="E11" s="77"/>
      <c r="F11" s="77"/>
      <c r="G11" s="77"/>
      <c r="H11" s="77"/>
      <c r="I11" s="77"/>
      <c r="J11" s="77"/>
      <c r="K11" s="77"/>
      <c r="L11" s="48"/>
    </row>
    <row r="12" spans="1:13" ht="78.75" customHeight="1" x14ac:dyDescent="0.2">
      <c r="A12" s="28" t="s">
        <v>174</v>
      </c>
      <c r="B12" s="15" t="s">
        <v>774</v>
      </c>
      <c r="C12" s="15" t="s">
        <v>34</v>
      </c>
      <c r="D12" s="53" t="s">
        <v>210</v>
      </c>
      <c r="E12" s="53" t="s">
        <v>212</v>
      </c>
      <c r="F12" s="53" t="s">
        <v>211</v>
      </c>
      <c r="G12" s="15" t="s">
        <v>35</v>
      </c>
      <c r="H12" s="15" t="s">
        <v>36</v>
      </c>
      <c r="I12" s="28" t="s">
        <v>176</v>
      </c>
      <c r="J12" s="15" t="s">
        <v>63</v>
      </c>
      <c r="K12" s="15" t="s">
        <v>775</v>
      </c>
    </row>
    <row r="13" spans="1:13" ht="15" x14ac:dyDescent="0.2">
      <c r="A13" s="17" t="s">
        <v>708</v>
      </c>
      <c r="B13" s="42" t="s">
        <v>1426</v>
      </c>
      <c r="C13" s="168" t="s">
        <v>641</v>
      </c>
      <c r="D13" s="187">
        <v>22.754000000000001</v>
      </c>
      <c r="E13" s="188">
        <v>1.8140000000000001</v>
      </c>
      <c r="F13" s="189">
        <v>0.19800000000000001</v>
      </c>
      <c r="G13" s="190">
        <v>12.57</v>
      </c>
      <c r="H13" s="191">
        <v>0</v>
      </c>
      <c r="I13" s="191">
        <v>0</v>
      </c>
      <c r="J13" s="192">
        <v>0</v>
      </c>
      <c r="K13" s="43"/>
    </row>
    <row r="14" spans="1:13" ht="15" x14ac:dyDescent="0.2">
      <c r="A14" s="17" t="s">
        <v>522</v>
      </c>
      <c r="B14" s="42" t="s">
        <v>1427</v>
      </c>
      <c r="C14" s="162" t="s">
        <v>467</v>
      </c>
      <c r="D14" s="187">
        <v>22.754000000000001</v>
      </c>
      <c r="E14" s="188">
        <v>1.8140000000000001</v>
      </c>
      <c r="F14" s="189">
        <v>0.19800000000000001</v>
      </c>
      <c r="G14" s="191">
        <v>0</v>
      </c>
      <c r="H14" s="191">
        <v>0</v>
      </c>
      <c r="I14" s="191">
        <v>0</v>
      </c>
      <c r="J14" s="192">
        <v>0</v>
      </c>
      <c r="K14" s="43"/>
    </row>
    <row r="15" spans="1:13" ht="30" x14ac:dyDescent="0.2">
      <c r="A15" s="17" t="s">
        <v>655</v>
      </c>
      <c r="B15" s="44" t="s">
        <v>1428</v>
      </c>
      <c r="C15" s="154" t="s">
        <v>640</v>
      </c>
      <c r="D15" s="187">
        <v>24.204000000000001</v>
      </c>
      <c r="E15" s="188">
        <v>1.93</v>
      </c>
      <c r="F15" s="189">
        <v>0.21099999999999999</v>
      </c>
      <c r="G15" s="190">
        <v>17.41</v>
      </c>
      <c r="H15" s="191">
        <v>0</v>
      </c>
      <c r="I15" s="191">
        <v>0</v>
      </c>
      <c r="J15" s="192">
        <v>0</v>
      </c>
      <c r="K15" s="43"/>
    </row>
    <row r="16" spans="1:13" ht="30" x14ac:dyDescent="0.2">
      <c r="A16" s="17" t="s">
        <v>656</v>
      </c>
      <c r="B16" s="44" t="s">
        <v>1429</v>
      </c>
      <c r="C16" s="154" t="s">
        <v>640</v>
      </c>
      <c r="D16" s="187">
        <v>24.204000000000001</v>
      </c>
      <c r="E16" s="188">
        <v>1.93</v>
      </c>
      <c r="F16" s="189">
        <v>0.21099999999999999</v>
      </c>
      <c r="G16" s="190">
        <v>18.02</v>
      </c>
      <c r="H16" s="191">
        <v>0</v>
      </c>
      <c r="I16" s="191">
        <v>0</v>
      </c>
      <c r="J16" s="192">
        <v>0</v>
      </c>
      <c r="K16" s="43"/>
    </row>
    <row r="17" spans="1:11" ht="30" x14ac:dyDescent="0.2">
      <c r="A17" s="17" t="s">
        <v>657</v>
      </c>
      <c r="B17" s="44" t="s">
        <v>1430</v>
      </c>
      <c r="C17" s="154" t="s">
        <v>640</v>
      </c>
      <c r="D17" s="187">
        <v>24.204000000000001</v>
      </c>
      <c r="E17" s="188">
        <v>1.93</v>
      </c>
      <c r="F17" s="189">
        <v>0.21099999999999999</v>
      </c>
      <c r="G17" s="190">
        <v>19.920000000000002</v>
      </c>
      <c r="H17" s="191">
        <v>0</v>
      </c>
      <c r="I17" s="191">
        <v>0</v>
      </c>
      <c r="J17" s="192">
        <v>0</v>
      </c>
      <c r="K17" s="43"/>
    </row>
    <row r="18" spans="1:11" ht="30" x14ac:dyDescent="0.2">
      <c r="A18" s="17" t="s">
        <v>658</v>
      </c>
      <c r="B18" s="44" t="s">
        <v>1431</v>
      </c>
      <c r="C18" s="154" t="s">
        <v>640</v>
      </c>
      <c r="D18" s="187">
        <v>24.204000000000001</v>
      </c>
      <c r="E18" s="188">
        <v>1.93</v>
      </c>
      <c r="F18" s="189">
        <v>0.21099999999999999</v>
      </c>
      <c r="G18" s="190">
        <v>22.46</v>
      </c>
      <c r="H18" s="191">
        <v>0</v>
      </c>
      <c r="I18" s="191">
        <v>0</v>
      </c>
      <c r="J18" s="192">
        <v>0</v>
      </c>
      <c r="K18" s="43"/>
    </row>
    <row r="19" spans="1:11" ht="30" x14ac:dyDescent="0.2">
      <c r="A19" s="17" t="s">
        <v>659</v>
      </c>
      <c r="B19" s="44" t="s">
        <v>1432</v>
      </c>
      <c r="C19" s="154" t="s">
        <v>640</v>
      </c>
      <c r="D19" s="187">
        <v>24.204000000000001</v>
      </c>
      <c r="E19" s="188">
        <v>1.93</v>
      </c>
      <c r="F19" s="189">
        <v>0.21099999999999999</v>
      </c>
      <c r="G19" s="190">
        <v>29.69</v>
      </c>
      <c r="H19" s="191">
        <v>0</v>
      </c>
      <c r="I19" s="191">
        <v>0</v>
      </c>
      <c r="J19" s="192">
        <v>0</v>
      </c>
      <c r="K19" s="43"/>
    </row>
    <row r="20" spans="1:11" ht="32.25" customHeight="1" x14ac:dyDescent="0.2">
      <c r="A20" s="17" t="s">
        <v>193</v>
      </c>
      <c r="B20" s="42" t="s">
        <v>1433</v>
      </c>
      <c r="C20" s="162" t="s">
        <v>468</v>
      </c>
      <c r="D20" s="187">
        <v>24.204000000000001</v>
      </c>
      <c r="E20" s="188">
        <v>1.93</v>
      </c>
      <c r="F20" s="189">
        <v>0.21099999999999999</v>
      </c>
      <c r="G20" s="191">
        <v>0</v>
      </c>
      <c r="H20" s="191">
        <v>0</v>
      </c>
      <c r="I20" s="191">
        <v>0</v>
      </c>
      <c r="J20" s="192">
        <v>0</v>
      </c>
      <c r="K20" s="43"/>
    </row>
    <row r="21" spans="1:11" ht="32.25" customHeight="1" x14ac:dyDescent="0.2">
      <c r="A21" s="17" t="s">
        <v>523</v>
      </c>
      <c r="B21" s="43" t="s">
        <v>1434</v>
      </c>
      <c r="C21" s="164">
        <v>0</v>
      </c>
      <c r="D21" s="187">
        <v>14.833</v>
      </c>
      <c r="E21" s="188">
        <v>1.0649999999999999</v>
      </c>
      <c r="F21" s="189">
        <v>0.114</v>
      </c>
      <c r="G21" s="190">
        <v>17.309999999999999</v>
      </c>
      <c r="H21" s="190">
        <v>12.18</v>
      </c>
      <c r="I21" s="193">
        <v>12.18</v>
      </c>
      <c r="J21" s="194">
        <v>0.216</v>
      </c>
      <c r="K21" s="43"/>
    </row>
    <row r="22" spans="1:11" ht="32.25" customHeight="1" x14ac:dyDescent="0.2">
      <c r="A22" s="17" t="s">
        <v>524</v>
      </c>
      <c r="B22" s="43" t="s">
        <v>1435</v>
      </c>
      <c r="C22" s="164">
        <v>0</v>
      </c>
      <c r="D22" s="187">
        <v>14.833</v>
      </c>
      <c r="E22" s="188">
        <v>1.0649999999999999</v>
      </c>
      <c r="F22" s="189">
        <v>0.114</v>
      </c>
      <c r="G22" s="190">
        <v>41.51</v>
      </c>
      <c r="H22" s="190">
        <v>12.18</v>
      </c>
      <c r="I22" s="193">
        <v>12.18</v>
      </c>
      <c r="J22" s="194">
        <v>0.216</v>
      </c>
      <c r="K22" s="43"/>
    </row>
    <row r="23" spans="1:11" ht="32.25" customHeight="1" x14ac:dyDescent="0.2">
      <c r="A23" s="17" t="s">
        <v>525</v>
      </c>
      <c r="B23" s="43" t="s">
        <v>1436</v>
      </c>
      <c r="C23" s="164">
        <v>0</v>
      </c>
      <c r="D23" s="187">
        <v>14.833</v>
      </c>
      <c r="E23" s="188">
        <v>1.0649999999999999</v>
      </c>
      <c r="F23" s="189">
        <v>0.114</v>
      </c>
      <c r="G23" s="190">
        <v>60.79</v>
      </c>
      <c r="H23" s="190">
        <v>12.18</v>
      </c>
      <c r="I23" s="193">
        <v>12.18</v>
      </c>
      <c r="J23" s="194">
        <v>0.216</v>
      </c>
      <c r="K23" s="43"/>
    </row>
    <row r="24" spans="1:11" ht="32.25" customHeight="1" x14ac:dyDescent="0.2">
      <c r="A24" s="17" t="s">
        <v>526</v>
      </c>
      <c r="B24" s="43" t="s">
        <v>1437</v>
      </c>
      <c r="C24" s="164">
        <v>0</v>
      </c>
      <c r="D24" s="187">
        <v>14.833</v>
      </c>
      <c r="E24" s="188">
        <v>1.0649999999999999</v>
      </c>
      <c r="F24" s="189">
        <v>0.114</v>
      </c>
      <c r="G24" s="190">
        <v>86.84</v>
      </c>
      <c r="H24" s="190">
        <v>12.18</v>
      </c>
      <c r="I24" s="193">
        <v>12.18</v>
      </c>
      <c r="J24" s="194">
        <v>0.216</v>
      </c>
      <c r="K24" s="43"/>
    </row>
    <row r="25" spans="1:11" ht="32.25" customHeight="1" x14ac:dyDescent="0.2">
      <c r="A25" s="17" t="s">
        <v>527</v>
      </c>
      <c r="B25" s="43" t="s">
        <v>1438</v>
      </c>
      <c r="C25" s="164">
        <v>0</v>
      </c>
      <c r="D25" s="187">
        <v>14.833</v>
      </c>
      <c r="E25" s="188">
        <v>1.0649999999999999</v>
      </c>
      <c r="F25" s="189">
        <v>0.114</v>
      </c>
      <c r="G25" s="190">
        <v>171.29</v>
      </c>
      <c r="H25" s="190">
        <v>12.18</v>
      </c>
      <c r="I25" s="193">
        <v>12.18</v>
      </c>
      <c r="J25" s="194">
        <v>0.216</v>
      </c>
      <c r="K25" s="43"/>
    </row>
    <row r="26" spans="1:11" ht="32.25" customHeight="1" x14ac:dyDescent="0.2">
      <c r="A26" s="17" t="s">
        <v>528</v>
      </c>
      <c r="B26" s="43" t="s">
        <v>1439</v>
      </c>
      <c r="C26" s="164">
        <v>0</v>
      </c>
      <c r="D26" s="187">
        <v>9.3740000000000006</v>
      </c>
      <c r="E26" s="188">
        <v>0.496</v>
      </c>
      <c r="F26" s="189">
        <v>4.9000000000000002E-2</v>
      </c>
      <c r="G26" s="190">
        <v>13.51</v>
      </c>
      <c r="H26" s="190">
        <v>10.47</v>
      </c>
      <c r="I26" s="193">
        <v>10.47</v>
      </c>
      <c r="J26" s="194">
        <v>0.11799999999999999</v>
      </c>
      <c r="K26" s="43"/>
    </row>
    <row r="27" spans="1:11" ht="32.25" customHeight="1" x14ac:dyDescent="0.2">
      <c r="A27" s="17" t="s">
        <v>529</v>
      </c>
      <c r="B27" s="43" t="s">
        <v>1440</v>
      </c>
      <c r="C27" s="164">
        <v>0</v>
      </c>
      <c r="D27" s="187">
        <v>9.3740000000000006</v>
      </c>
      <c r="E27" s="188">
        <v>0.496</v>
      </c>
      <c r="F27" s="189">
        <v>4.9000000000000002E-2</v>
      </c>
      <c r="G27" s="190">
        <v>37.71</v>
      </c>
      <c r="H27" s="190">
        <v>10.47</v>
      </c>
      <c r="I27" s="193">
        <v>10.47</v>
      </c>
      <c r="J27" s="194">
        <v>0.11799999999999999</v>
      </c>
      <c r="K27" s="43"/>
    </row>
    <row r="28" spans="1:11" ht="32.25" customHeight="1" x14ac:dyDescent="0.2">
      <c r="A28" s="17" t="s">
        <v>530</v>
      </c>
      <c r="B28" s="43" t="s">
        <v>1441</v>
      </c>
      <c r="C28" s="164">
        <v>0</v>
      </c>
      <c r="D28" s="187">
        <v>9.3740000000000006</v>
      </c>
      <c r="E28" s="188">
        <v>0.496</v>
      </c>
      <c r="F28" s="189">
        <v>4.9000000000000002E-2</v>
      </c>
      <c r="G28" s="190">
        <v>56.99</v>
      </c>
      <c r="H28" s="190">
        <v>10.47</v>
      </c>
      <c r="I28" s="193">
        <v>10.47</v>
      </c>
      <c r="J28" s="194">
        <v>0.11799999999999999</v>
      </c>
      <c r="K28" s="43"/>
    </row>
    <row r="29" spans="1:11" ht="32.25" customHeight="1" x14ac:dyDescent="0.2">
      <c r="A29" s="17" t="s">
        <v>531</v>
      </c>
      <c r="B29" s="43" t="s">
        <v>1442</v>
      </c>
      <c r="C29" s="164">
        <v>0</v>
      </c>
      <c r="D29" s="187">
        <v>9.3740000000000006</v>
      </c>
      <c r="E29" s="188">
        <v>0.496</v>
      </c>
      <c r="F29" s="189">
        <v>4.9000000000000002E-2</v>
      </c>
      <c r="G29" s="190">
        <v>83.04</v>
      </c>
      <c r="H29" s="190">
        <v>10.47</v>
      </c>
      <c r="I29" s="193">
        <v>10.47</v>
      </c>
      <c r="J29" s="194">
        <v>0.11799999999999999</v>
      </c>
      <c r="K29" s="43"/>
    </row>
    <row r="30" spans="1:11" ht="32.25" customHeight="1" x14ac:dyDescent="0.2">
      <c r="A30" s="17" t="s">
        <v>532</v>
      </c>
      <c r="B30" s="43" t="s">
        <v>1443</v>
      </c>
      <c r="C30" s="164">
        <v>0</v>
      </c>
      <c r="D30" s="187">
        <v>9.3740000000000006</v>
      </c>
      <c r="E30" s="188">
        <v>0.496</v>
      </c>
      <c r="F30" s="189">
        <v>4.9000000000000002E-2</v>
      </c>
      <c r="G30" s="190">
        <v>167.5</v>
      </c>
      <c r="H30" s="190">
        <v>10.47</v>
      </c>
      <c r="I30" s="193">
        <v>10.47</v>
      </c>
      <c r="J30" s="194">
        <v>0.11799999999999999</v>
      </c>
      <c r="K30" s="43"/>
    </row>
    <row r="31" spans="1:11" ht="32.25" customHeight="1" x14ac:dyDescent="0.2">
      <c r="A31" s="17" t="s">
        <v>533</v>
      </c>
      <c r="B31" s="43" t="s">
        <v>1444</v>
      </c>
      <c r="C31" s="164">
        <v>0</v>
      </c>
      <c r="D31" s="187">
        <v>7.242</v>
      </c>
      <c r="E31" s="188">
        <v>0.30199999999999999</v>
      </c>
      <c r="F31" s="189">
        <v>2.8000000000000001E-2</v>
      </c>
      <c r="G31" s="190">
        <v>124.75</v>
      </c>
      <c r="H31" s="190">
        <v>10.06</v>
      </c>
      <c r="I31" s="193">
        <v>10.06</v>
      </c>
      <c r="J31" s="194">
        <v>8.2000000000000003E-2</v>
      </c>
      <c r="K31" s="43"/>
    </row>
    <row r="32" spans="1:11" ht="32.25" customHeight="1" x14ac:dyDescent="0.2">
      <c r="A32" s="17" t="s">
        <v>534</v>
      </c>
      <c r="B32" s="43" t="s">
        <v>1445</v>
      </c>
      <c r="C32" s="164">
        <v>0</v>
      </c>
      <c r="D32" s="187">
        <v>7.242</v>
      </c>
      <c r="E32" s="188">
        <v>0.30199999999999999</v>
      </c>
      <c r="F32" s="189">
        <v>2.8000000000000001E-2</v>
      </c>
      <c r="G32" s="190">
        <v>298.61</v>
      </c>
      <c r="H32" s="190">
        <v>10.06</v>
      </c>
      <c r="I32" s="193">
        <v>10.06</v>
      </c>
      <c r="J32" s="194">
        <v>8.2000000000000003E-2</v>
      </c>
      <c r="K32" s="43"/>
    </row>
    <row r="33" spans="1:11" ht="32.25" customHeight="1" x14ac:dyDescent="0.2">
      <c r="A33" s="17" t="s">
        <v>535</v>
      </c>
      <c r="B33" s="43" t="s">
        <v>1446</v>
      </c>
      <c r="C33" s="164">
        <v>0</v>
      </c>
      <c r="D33" s="187">
        <v>7.242</v>
      </c>
      <c r="E33" s="188">
        <v>0.30199999999999999</v>
      </c>
      <c r="F33" s="189">
        <v>2.8000000000000001E-2</v>
      </c>
      <c r="G33" s="190">
        <v>525.1</v>
      </c>
      <c r="H33" s="190">
        <v>10.06</v>
      </c>
      <c r="I33" s="193">
        <v>10.06</v>
      </c>
      <c r="J33" s="194">
        <v>8.2000000000000003E-2</v>
      </c>
      <c r="K33" s="43"/>
    </row>
    <row r="34" spans="1:11" ht="32.25" customHeight="1" x14ac:dyDescent="0.2">
      <c r="A34" s="17" t="s">
        <v>536</v>
      </c>
      <c r="B34" s="43" t="s">
        <v>1447</v>
      </c>
      <c r="C34" s="164">
        <v>0</v>
      </c>
      <c r="D34" s="187">
        <v>7.242</v>
      </c>
      <c r="E34" s="188">
        <v>0.30199999999999999</v>
      </c>
      <c r="F34" s="189">
        <v>2.8000000000000001E-2</v>
      </c>
      <c r="G34" s="190">
        <v>1016.12</v>
      </c>
      <c r="H34" s="190">
        <v>10.06</v>
      </c>
      <c r="I34" s="193">
        <v>10.06</v>
      </c>
      <c r="J34" s="194">
        <v>8.2000000000000003E-2</v>
      </c>
      <c r="K34" s="43"/>
    </row>
    <row r="35" spans="1:11" ht="32.25" customHeight="1" x14ac:dyDescent="0.2">
      <c r="A35" s="17" t="s">
        <v>537</v>
      </c>
      <c r="B35" s="43" t="s">
        <v>1448</v>
      </c>
      <c r="C35" s="164">
        <v>0</v>
      </c>
      <c r="D35" s="187">
        <v>7.242</v>
      </c>
      <c r="E35" s="188">
        <v>0.30199999999999999</v>
      </c>
      <c r="F35" s="189">
        <v>2.8000000000000001E-2</v>
      </c>
      <c r="G35" s="190">
        <v>1908.16</v>
      </c>
      <c r="H35" s="190">
        <v>10.06</v>
      </c>
      <c r="I35" s="193">
        <v>10.06</v>
      </c>
      <c r="J35" s="194">
        <v>8.2000000000000003E-2</v>
      </c>
      <c r="K35" s="43"/>
    </row>
    <row r="36" spans="1:11" ht="32.25" customHeight="1" x14ac:dyDescent="0.2">
      <c r="A36" s="17" t="s">
        <v>197</v>
      </c>
      <c r="B36" s="43" t="s">
        <v>1449</v>
      </c>
      <c r="C36" s="164" t="s">
        <v>469</v>
      </c>
      <c r="D36" s="195">
        <v>68.251000000000005</v>
      </c>
      <c r="E36" s="196">
        <v>3.5379999999999998</v>
      </c>
      <c r="F36" s="189">
        <v>1.5349999999999999</v>
      </c>
      <c r="G36" s="191">
        <v>0</v>
      </c>
      <c r="H36" s="191">
        <v>0</v>
      </c>
      <c r="I36" s="191">
        <v>0</v>
      </c>
      <c r="J36" s="192">
        <v>0</v>
      </c>
      <c r="K36" s="43"/>
    </row>
    <row r="37" spans="1:11" ht="27.75" customHeight="1" x14ac:dyDescent="0.2">
      <c r="A37" s="17" t="s">
        <v>198</v>
      </c>
      <c r="B37" s="44" t="s">
        <v>1450</v>
      </c>
      <c r="C37" s="163">
        <v>0</v>
      </c>
      <c r="D37" s="187">
        <v>-14.503</v>
      </c>
      <c r="E37" s="188">
        <v>-1.1559999999999999</v>
      </c>
      <c r="F37" s="189">
        <v>-0.126</v>
      </c>
      <c r="G37" s="157">
        <v>0</v>
      </c>
      <c r="H37" s="191">
        <v>0</v>
      </c>
      <c r="I37" s="191">
        <v>0</v>
      </c>
      <c r="J37" s="192">
        <v>0</v>
      </c>
      <c r="K37" s="43"/>
    </row>
    <row r="38" spans="1:11" ht="27.75" customHeight="1" x14ac:dyDescent="0.2">
      <c r="A38" s="17" t="s">
        <v>199</v>
      </c>
      <c r="B38" s="43" t="s">
        <v>1451</v>
      </c>
      <c r="C38" s="164">
        <v>0</v>
      </c>
      <c r="D38" s="187">
        <v>-12.444000000000001</v>
      </c>
      <c r="E38" s="188">
        <v>-0.93100000000000005</v>
      </c>
      <c r="F38" s="189">
        <v>-0.10100000000000001</v>
      </c>
      <c r="G38" s="157">
        <v>0</v>
      </c>
      <c r="H38" s="191">
        <v>0</v>
      </c>
      <c r="I38" s="191">
        <v>0</v>
      </c>
      <c r="J38" s="192">
        <v>0</v>
      </c>
      <c r="K38" s="43"/>
    </row>
    <row r="39" spans="1:11" ht="27.75" customHeight="1" x14ac:dyDescent="0.2">
      <c r="A39" s="17" t="s">
        <v>200</v>
      </c>
      <c r="B39" s="43" t="s">
        <v>1452</v>
      </c>
      <c r="C39" s="164">
        <v>0</v>
      </c>
      <c r="D39" s="187">
        <v>-14.503</v>
      </c>
      <c r="E39" s="188">
        <v>-1.1559999999999999</v>
      </c>
      <c r="F39" s="189">
        <v>-0.126</v>
      </c>
      <c r="G39" s="157">
        <v>0</v>
      </c>
      <c r="H39" s="191">
        <v>0</v>
      </c>
      <c r="I39" s="191">
        <v>0</v>
      </c>
      <c r="J39" s="194">
        <v>0.26400000000000001</v>
      </c>
      <c r="K39" s="43"/>
    </row>
    <row r="40" spans="1:11" ht="27.75" customHeight="1" x14ac:dyDescent="0.2">
      <c r="A40" s="17" t="s">
        <v>201</v>
      </c>
      <c r="B40" s="43" t="s">
        <v>1453</v>
      </c>
      <c r="C40" s="164">
        <v>0</v>
      </c>
      <c r="D40" s="187">
        <v>-14.503</v>
      </c>
      <c r="E40" s="188">
        <v>-1.1559999999999999</v>
      </c>
      <c r="F40" s="189">
        <v>-0.126</v>
      </c>
      <c r="G40" s="157">
        <v>0</v>
      </c>
      <c r="H40" s="191">
        <v>0</v>
      </c>
      <c r="I40" s="191">
        <v>0</v>
      </c>
      <c r="J40" s="192">
        <v>0</v>
      </c>
      <c r="K40" s="43"/>
    </row>
    <row r="41" spans="1:11" ht="27.75" customHeight="1" x14ac:dyDescent="0.2">
      <c r="A41" s="17" t="s">
        <v>202</v>
      </c>
      <c r="B41" s="43">
        <v>16</v>
      </c>
      <c r="C41" s="164">
        <v>0</v>
      </c>
      <c r="D41" s="187">
        <v>-12.444000000000001</v>
      </c>
      <c r="E41" s="188">
        <v>-0.93100000000000005</v>
      </c>
      <c r="F41" s="189">
        <v>-0.10100000000000001</v>
      </c>
      <c r="G41" s="157">
        <v>0</v>
      </c>
      <c r="H41" s="191">
        <v>0</v>
      </c>
      <c r="I41" s="191">
        <v>0</v>
      </c>
      <c r="J41" s="194">
        <v>0.189</v>
      </c>
      <c r="K41" s="43"/>
    </row>
    <row r="42" spans="1:11" ht="27.75" customHeight="1" x14ac:dyDescent="0.2">
      <c r="A42" s="17" t="s">
        <v>203</v>
      </c>
      <c r="B42" s="43">
        <v>26</v>
      </c>
      <c r="C42" s="164">
        <v>0</v>
      </c>
      <c r="D42" s="187">
        <v>-12.444000000000001</v>
      </c>
      <c r="E42" s="188">
        <v>-0.93100000000000005</v>
      </c>
      <c r="F42" s="189">
        <v>-0.10100000000000001</v>
      </c>
      <c r="G42" s="157">
        <v>0</v>
      </c>
      <c r="H42" s="191">
        <v>0</v>
      </c>
      <c r="I42" s="191">
        <v>0</v>
      </c>
      <c r="J42" s="192">
        <v>0</v>
      </c>
      <c r="K42" s="43"/>
    </row>
    <row r="43" spans="1:11" ht="27.75" customHeight="1" x14ac:dyDescent="0.2">
      <c r="A43" s="17" t="s">
        <v>204</v>
      </c>
      <c r="B43" s="43">
        <v>36</v>
      </c>
      <c r="C43" s="164">
        <v>0</v>
      </c>
      <c r="D43" s="187">
        <v>-7.7859999999999996</v>
      </c>
      <c r="E43" s="188">
        <v>-0.41199999999999998</v>
      </c>
      <c r="F43" s="189">
        <v>-4.1000000000000002E-2</v>
      </c>
      <c r="G43" s="190">
        <v>78.08</v>
      </c>
      <c r="H43" s="191">
        <v>0</v>
      </c>
      <c r="I43" s="191">
        <v>0</v>
      </c>
      <c r="J43" s="194">
        <v>0.159</v>
      </c>
      <c r="K43" s="43"/>
    </row>
    <row r="44" spans="1:11" ht="27.75" customHeight="1" x14ac:dyDescent="0.2">
      <c r="A44" s="17" t="s">
        <v>205</v>
      </c>
      <c r="B44" s="43">
        <v>46</v>
      </c>
      <c r="C44" s="164">
        <v>0</v>
      </c>
      <c r="D44" s="187">
        <v>-7.7859999999999996</v>
      </c>
      <c r="E44" s="188">
        <v>-0.41199999999999998</v>
      </c>
      <c r="F44" s="189">
        <v>-4.1000000000000002E-2</v>
      </c>
      <c r="G44" s="190">
        <v>78.08</v>
      </c>
      <c r="H44" s="191">
        <v>0</v>
      </c>
      <c r="I44" s="191">
        <v>0</v>
      </c>
      <c r="J44" s="192">
        <v>0</v>
      </c>
      <c r="K44" s="43"/>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9:H9"/>
    <mergeCell ref="E1:K1"/>
    <mergeCell ref="B1:D1"/>
    <mergeCell ref="I10:K10"/>
    <mergeCell ref="G10:H10"/>
    <mergeCell ref="A2:K2"/>
    <mergeCell ref="C6:D6"/>
    <mergeCell ref="C7:D7"/>
    <mergeCell ref="G6:H6"/>
    <mergeCell ref="G7:H7"/>
    <mergeCell ref="G5:K5"/>
    <mergeCell ref="A5:E5"/>
    <mergeCell ref="C8:D8"/>
    <mergeCell ref="B9:E9"/>
    <mergeCell ref="G8:H8"/>
    <mergeCell ref="A3:XFD3"/>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42"/>
  <sheetViews>
    <sheetView topLeftCell="A4" zoomScaleNormal="100" zoomScaleSheetLayoutView="100" workbookViewId="0">
      <selection activeCell="H26" sqref="H26"/>
    </sheetView>
  </sheetViews>
  <sheetFormatPr defaultColWidth="25.7109375" defaultRowHeight="12.75" x14ac:dyDescent="0.2"/>
  <cols>
    <col min="1" max="1" width="15.28515625" style="51" bestFit="1" customWidth="1"/>
    <col min="2" max="2" width="12.85546875" style="51" bestFit="1" customWidth="1"/>
    <col min="3" max="3" width="16.85546875" style="51" customWidth="1"/>
    <col min="4" max="4" width="13.7109375" style="57" bestFit="1" customWidth="1"/>
    <col min="5" max="5" width="13.28515625" style="57" bestFit="1" customWidth="1"/>
    <col min="6" max="6" width="17.42578125" style="57" customWidth="1"/>
    <col min="7" max="7" width="34" style="57" bestFit="1" customWidth="1"/>
    <col min="8" max="8" width="13.85546875" style="57" bestFit="1" customWidth="1"/>
    <col min="9" max="9" width="12.42578125" style="58" bestFit="1" customWidth="1"/>
    <col min="10" max="10" width="11.85546875" style="59" bestFit="1" customWidth="1"/>
    <col min="11" max="11" width="14.28515625" style="59" bestFit="1" customWidth="1"/>
    <col min="12" max="12" width="14.5703125" style="51" bestFit="1" customWidth="1"/>
    <col min="13" max="13" width="12.42578125" style="51" bestFit="1" customWidth="1"/>
    <col min="14" max="14" width="11.85546875" style="51" bestFit="1" customWidth="1"/>
    <col min="15" max="15" width="14.28515625" style="51" bestFit="1" customWidth="1"/>
    <col min="16" max="16" width="14.5703125" style="51" bestFit="1" customWidth="1"/>
    <col min="17" max="16384" width="25.7109375" style="51"/>
  </cols>
  <sheetData>
    <row r="1" spans="1:16" x14ac:dyDescent="0.2">
      <c r="A1" s="49" t="s">
        <v>30</v>
      </c>
      <c r="B1" s="49"/>
      <c r="C1" s="240" t="s">
        <v>171</v>
      </c>
      <c r="D1" s="240"/>
      <c r="E1" s="50"/>
      <c r="F1" s="243" t="s">
        <v>61</v>
      </c>
      <c r="G1" s="243"/>
      <c r="H1" s="243"/>
      <c r="I1" s="243"/>
      <c r="J1" s="243"/>
      <c r="K1" s="243"/>
      <c r="L1" s="243"/>
      <c r="M1" s="243"/>
      <c r="N1" s="243"/>
      <c r="O1" s="243"/>
      <c r="P1" s="243"/>
    </row>
    <row r="2" spans="1:16" s="52" customFormat="1" ht="18" x14ac:dyDescent="0.2">
      <c r="A2" s="241" t="str">
        <f>Overview!B4&amp; " - Effective from "&amp;Overview!D4&amp;" - "&amp;Overview!E4&amp;" Designated EHV charges"</f>
        <v>Fulcrum Electricity Assets Ltd - GSP_L - Effective from 1 April 2026 - Final Designated EHV charges</v>
      </c>
      <c r="B2" s="242"/>
      <c r="C2" s="242"/>
      <c r="D2" s="242"/>
      <c r="E2" s="242"/>
      <c r="F2" s="242"/>
      <c r="G2" s="242"/>
      <c r="H2" s="242"/>
      <c r="I2" s="242"/>
      <c r="J2" s="242"/>
      <c r="K2" s="242"/>
      <c r="L2" s="242"/>
      <c r="M2" s="242"/>
      <c r="N2" s="242"/>
      <c r="O2" s="242"/>
      <c r="P2" s="242"/>
    </row>
    <row r="3" spans="1:16" s="233" customFormat="1" ht="17.100000000000001" customHeight="1" x14ac:dyDescent="0.2"/>
    <row r="4" spans="1:16" s="78" customFormat="1" ht="18" x14ac:dyDescent="0.2">
      <c r="A4" s="77"/>
      <c r="B4" s="77"/>
      <c r="C4" s="77"/>
      <c r="D4" s="77"/>
      <c r="E4" s="77"/>
      <c r="F4" s="77"/>
      <c r="G4" s="77"/>
      <c r="H4" s="77"/>
      <c r="I4" s="77"/>
      <c r="J4" s="77"/>
      <c r="K4" s="77"/>
      <c r="L4" s="77"/>
      <c r="M4" s="77"/>
      <c r="N4" s="77"/>
      <c r="O4" s="77"/>
    </row>
    <row r="5" spans="1:16" s="78" customFormat="1" ht="18" x14ac:dyDescent="0.2">
      <c r="A5" s="227" t="s">
        <v>110</v>
      </c>
      <c r="B5" s="227"/>
      <c r="C5" s="227"/>
      <c r="D5" s="227"/>
      <c r="E5" s="227"/>
      <c r="F5" s="227"/>
      <c r="G5" s="77"/>
      <c r="H5" s="77"/>
      <c r="I5" s="77"/>
      <c r="J5" s="77"/>
      <c r="K5" s="77"/>
      <c r="L5" s="77"/>
      <c r="M5" s="77"/>
      <c r="N5" s="77"/>
      <c r="O5" s="77"/>
    </row>
    <row r="6" spans="1:16" s="78" customFormat="1" ht="18" x14ac:dyDescent="0.2">
      <c r="A6" s="237" t="s">
        <v>19</v>
      </c>
      <c r="B6" s="238"/>
      <c r="C6" s="238"/>
      <c r="D6" s="239" t="s">
        <v>107</v>
      </c>
      <c r="E6" s="239"/>
      <c r="F6" s="239"/>
      <c r="G6" s="77"/>
      <c r="H6" s="77"/>
      <c r="I6" s="77"/>
      <c r="J6" s="77"/>
      <c r="K6" s="77"/>
      <c r="L6" s="77"/>
      <c r="M6" s="77"/>
      <c r="N6" s="77"/>
      <c r="O6" s="77"/>
    </row>
    <row r="7" spans="1:16" s="78" customFormat="1" ht="56.1" customHeight="1" x14ac:dyDescent="0.2">
      <c r="A7" s="226" t="s">
        <v>767</v>
      </c>
      <c r="B7" s="226"/>
      <c r="C7" s="226"/>
      <c r="D7" s="234" t="s">
        <v>743</v>
      </c>
      <c r="E7" s="235"/>
      <c r="F7" s="236"/>
      <c r="G7" s="77"/>
      <c r="H7" s="77"/>
      <c r="I7" s="77"/>
      <c r="J7" s="77"/>
      <c r="K7" s="77"/>
      <c r="L7" s="77"/>
      <c r="M7" s="77"/>
      <c r="N7" s="77"/>
      <c r="O7" s="77"/>
    </row>
    <row r="8" spans="1:16" s="78" customFormat="1" ht="58.5" customHeight="1" x14ac:dyDescent="0.2">
      <c r="A8" s="226" t="s">
        <v>24</v>
      </c>
      <c r="B8" s="226"/>
      <c r="C8" s="226"/>
      <c r="D8" s="230" t="s">
        <v>25</v>
      </c>
      <c r="E8" s="230"/>
      <c r="F8" s="230"/>
      <c r="G8" s="77"/>
      <c r="H8" s="77"/>
      <c r="I8" s="77"/>
      <c r="J8" s="77"/>
      <c r="K8" s="77"/>
      <c r="L8" s="77"/>
      <c r="M8" s="77"/>
      <c r="N8" s="77"/>
      <c r="O8" s="77"/>
    </row>
    <row r="9" spans="1:16" s="78" customFormat="1" ht="18" x14ac:dyDescent="0.2">
      <c r="G9" s="77"/>
      <c r="H9" s="77"/>
      <c r="I9" s="77"/>
      <c r="J9" s="77"/>
      <c r="K9" s="77"/>
      <c r="L9" s="77"/>
      <c r="M9" s="77"/>
      <c r="N9" s="77"/>
      <c r="O9" s="77"/>
    </row>
    <row r="10" spans="1:16" s="78" customFormat="1" ht="18" x14ac:dyDescent="0.2">
      <c r="A10" s="77"/>
      <c r="B10" s="77"/>
      <c r="C10" s="77"/>
      <c r="D10" s="77"/>
      <c r="E10" s="77"/>
      <c r="F10" s="77"/>
      <c r="G10" s="77"/>
      <c r="H10" s="77"/>
      <c r="I10" s="77"/>
      <c r="J10" s="77"/>
      <c r="K10" s="77"/>
      <c r="L10" s="77"/>
      <c r="M10" s="77"/>
      <c r="N10" s="77"/>
      <c r="O10" s="77"/>
    </row>
    <row r="11" spans="1:16" ht="63.75" x14ac:dyDescent="0.2">
      <c r="A11" s="53" t="s">
        <v>98</v>
      </c>
      <c r="B11" s="54" t="s">
        <v>773</v>
      </c>
      <c r="C11" s="53" t="s">
        <v>66</v>
      </c>
      <c r="D11" s="53" t="s">
        <v>100</v>
      </c>
      <c r="E11" s="54" t="s">
        <v>773</v>
      </c>
      <c r="F11" s="53" t="s">
        <v>67</v>
      </c>
      <c r="G11" s="55" t="s">
        <v>60</v>
      </c>
      <c r="H11" s="55" t="s">
        <v>654</v>
      </c>
      <c r="I11" s="56" t="s">
        <v>165</v>
      </c>
      <c r="J11" s="55" t="s">
        <v>101</v>
      </c>
      <c r="K11" s="55" t="s">
        <v>163</v>
      </c>
      <c r="L11" s="129" t="s">
        <v>177</v>
      </c>
      <c r="M11" s="56" t="s">
        <v>166</v>
      </c>
      <c r="N11" s="55" t="s">
        <v>102</v>
      </c>
      <c r="O11" s="55" t="s">
        <v>164</v>
      </c>
      <c r="P11" s="129" t="s">
        <v>178</v>
      </c>
    </row>
    <row r="12" spans="1:16" ht="12.75" customHeight="1" x14ac:dyDescent="0.2">
      <c r="A12" s="197"/>
      <c r="B12" s="198"/>
      <c r="C12" s="199"/>
      <c r="D12" s="197"/>
      <c r="E12" s="198"/>
      <c r="F12" s="199"/>
      <c r="G12" s="200"/>
      <c r="H12" s="201"/>
      <c r="I12" s="202"/>
      <c r="J12" s="203"/>
      <c r="K12" s="203"/>
      <c r="L12" s="203"/>
      <c r="M12" s="204"/>
      <c r="N12" s="205"/>
      <c r="O12" s="205"/>
      <c r="P12" s="205"/>
    </row>
    <row r="13" spans="1:16" ht="12.75" customHeight="1" x14ac:dyDescent="0.2">
      <c r="A13" s="197"/>
      <c r="B13" s="198"/>
      <c r="C13" s="199"/>
      <c r="D13" s="197"/>
      <c r="E13" s="198"/>
      <c r="F13" s="199"/>
      <c r="G13" s="200"/>
      <c r="H13" s="201"/>
      <c r="I13" s="202"/>
      <c r="J13" s="203"/>
      <c r="K13" s="203"/>
      <c r="L13" s="203"/>
      <c r="M13" s="204"/>
      <c r="N13" s="205"/>
      <c r="O13" s="205"/>
      <c r="P13" s="205"/>
    </row>
    <row r="14" spans="1:16" ht="12.75" customHeight="1" x14ac:dyDescent="0.2">
      <c r="A14" s="197"/>
      <c r="B14" s="198"/>
      <c r="C14" s="199"/>
      <c r="D14" s="197"/>
      <c r="E14" s="198"/>
      <c r="F14" s="199"/>
      <c r="G14" s="200"/>
      <c r="H14" s="201"/>
      <c r="I14" s="202"/>
      <c r="J14" s="203"/>
      <c r="K14" s="203"/>
      <c r="L14" s="203"/>
      <c r="M14" s="204"/>
      <c r="N14" s="205"/>
      <c r="O14" s="205"/>
      <c r="P14" s="205"/>
    </row>
    <row r="15" spans="1:16" ht="12.75" customHeight="1" x14ac:dyDescent="0.2">
      <c r="A15" s="197"/>
      <c r="B15" s="198"/>
      <c r="C15" s="199"/>
      <c r="D15" s="197"/>
      <c r="E15" s="198"/>
      <c r="F15" s="199"/>
      <c r="G15" s="200"/>
      <c r="H15" s="201"/>
      <c r="I15" s="202"/>
      <c r="J15" s="203"/>
      <c r="K15" s="203"/>
      <c r="L15" s="203"/>
      <c r="M15" s="204"/>
      <c r="N15" s="205"/>
      <c r="O15" s="205"/>
      <c r="P15" s="205"/>
    </row>
    <row r="16" spans="1:16" ht="12.75" customHeight="1" x14ac:dyDescent="0.2">
      <c r="A16" s="197"/>
      <c r="B16" s="198"/>
      <c r="C16" s="199"/>
      <c r="D16" s="197"/>
      <c r="E16" s="198"/>
      <c r="F16" s="199"/>
      <c r="G16" s="200"/>
      <c r="H16" s="201"/>
      <c r="I16" s="202"/>
      <c r="J16" s="203"/>
      <c r="K16" s="203"/>
      <c r="L16" s="203"/>
      <c r="M16" s="204"/>
      <c r="N16" s="205"/>
      <c r="O16" s="205"/>
      <c r="P16" s="205"/>
    </row>
    <row r="17" spans="1:16" ht="12.75" customHeight="1" x14ac:dyDescent="0.2">
      <c r="A17" s="197"/>
      <c r="B17" s="198"/>
      <c r="C17" s="199"/>
      <c r="D17" s="197"/>
      <c r="E17" s="198"/>
      <c r="F17" s="199"/>
      <c r="G17" s="200"/>
      <c r="H17" s="201"/>
      <c r="I17" s="202"/>
      <c r="J17" s="203"/>
      <c r="K17" s="203"/>
      <c r="L17" s="203"/>
      <c r="M17" s="204"/>
      <c r="N17" s="205"/>
      <c r="O17" s="205"/>
      <c r="P17" s="205"/>
    </row>
    <row r="18" spans="1:16" ht="12.75" customHeight="1" x14ac:dyDescent="0.2">
      <c r="A18" s="197"/>
      <c r="B18" s="198"/>
      <c r="C18" s="199"/>
      <c r="D18" s="197"/>
      <c r="E18" s="198"/>
      <c r="F18" s="199"/>
      <c r="G18" s="200"/>
      <c r="H18" s="201"/>
      <c r="I18" s="202"/>
      <c r="J18" s="203"/>
      <c r="K18" s="203"/>
      <c r="L18" s="203"/>
      <c r="M18" s="204"/>
      <c r="N18" s="205"/>
      <c r="O18" s="205"/>
      <c r="P18" s="205"/>
    </row>
    <row r="19" spans="1:16" x14ac:dyDescent="0.2">
      <c r="A19" s="197"/>
      <c r="B19" s="198"/>
      <c r="C19" s="199"/>
      <c r="D19" s="197"/>
      <c r="E19" s="198"/>
      <c r="F19" s="199"/>
      <c r="G19" s="200"/>
      <c r="H19" s="201"/>
      <c r="I19" s="202"/>
      <c r="J19" s="203"/>
      <c r="K19" s="203"/>
      <c r="L19" s="203"/>
      <c r="M19" s="204"/>
      <c r="N19" s="205"/>
      <c r="O19" s="205"/>
      <c r="P19" s="205"/>
    </row>
    <row r="20" spans="1:16" ht="12.75" customHeight="1" x14ac:dyDescent="0.2">
      <c r="A20" s="197"/>
      <c r="B20" s="198"/>
      <c r="C20" s="199"/>
      <c r="D20" s="197"/>
      <c r="E20" s="198"/>
      <c r="F20" s="199"/>
      <c r="G20" s="200"/>
      <c r="H20" s="201"/>
      <c r="I20" s="202"/>
      <c r="J20" s="203"/>
      <c r="K20" s="203"/>
      <c r="L20" s="203"/>
      <c r="M20" s="204"/>
      <c r="N20" s="205"/>
      <c r="O20" s="205"/>
      <c r="P20" s="205"/>
    </row>
    <row r="21" spans="1:16" ht="12.75" customHeight="1" x14ac:dyDescent="0.2">
      <c r="A21" s="197"/>
      <c r="B21" s="198"/>
      <c r="C21" s="199"/>
      <c r="D21" s="197"/>
      <c r="E21" s="198"/>
      <c r="F21" s="199"/>
      <c r="G21" s="200"/>
      <c r="H21" s="201"/>
      <c r="I21" s="202"/>
      <c r="J21" s="203"/>
      <c r="K21" s="203"/>
      <c r="L21" s="203"/>
      <c r="M21" s="204"/>
      <c r="N21" s="205"/>
      <c r="O21" s="205"/>
      <c r="P21" s="205"/>
    </row>
    <row r="22" spans="1:16" ht="25.5" customHeight="1" x14ac:dyDescent="0.2">
      <c r="A22" s="197"/>
      <c r="B22" s="198"/>
      <c r="C22" s="199"/>
      <c r="D22" s="197"/>
      <c r="E22" s="198"/>
      <c r="F22" s="199"/>
      <c r="G22" s="200"/>
      <c r="H22" s="201"/>
      <c r="I22" s="202"/>
      <c r="J22" s="203"/>
      <c r="K22" s="203"/>
      <c r="L22" s="203"/>
      <c r="M22" s="204"/>
      <c r="N22" s="205"/>
      <c r="O22" s="205"/>
      <c r="P22" s="205"/>
    </row>
    <row r="23" spans="1:16" ht="12.75" customHeight="1" x14ac:dyDescent="0.2">
      <c r="A23" s="197"/>
      <c r="B23" s="198"/>
      <c r="C23" s="199"/>
      <c r="D23" s="197"/>
      <c r="E23" s="198"/>
      <c r="F23" s="199"/>
      <c r="G23" s="200"/>
      <c r="H23" s="201"/>
      <c r="I23" s="202"/>
      <c r="J23" s="203"/>
      <c r="K23" s="203"/>
      <c r="L23" s="203"/>
      <c r="M23" s="204"/>
      <c r="N23" s="205"/>
      <c r="O23" s="205"/>
      <c r="P23" s="205"/>
    </row>
    <row r="24" spans="1:16" ht="12.75" customHeight="1" x14ac:dyDescent="0.2">
      <c r="A24" s="197"/>
      <c r="B24" s="198"/>
      <c r="C24" s="199"/>
      <c r="D24" s="197"/>
      <c r="E24" s="198"/>
      <c r="F24" s="199"/>
      <c r="G24" s="200"/>
      <c r="H24" s="201"/>
      <c r="I24" s="202"/>
      <c r="J24" s="203"/>
      <c r="K24" s="203"/>
      <c r="L24" s="203"/>
      <c r="M24" s="204"/>
      <c r="N24" s="205"/>
      <c r="O24" s="205"/>
      <c r="P24" s="205"/>
    </row>
    <row r="25" spans="1:16" ht="12.75" customHeight="1" x14ac:dyDescent="0.2">
      <c r="A25" s="197"/>
      <c r="B25" s="198"/>
      <c r="C25" s="199"/>
      <c r="D25" s="197"/>
      <c r="E25" s="198"/>
      <c r="F25" s="199"/>
      <c r="G25" s="200"/>
      <c r="H25" s="201"/>
      <c r="I25" s="202"/>
      <c r="J25" s="203"/>
      <c r="K25" s="203"/>
      <c r="L25" s="203"/>
      <c r="M25" s="204"/>
      <c r="N25" s="205"/>
      <c r="O25" s="205"/>
      <c r="P25" s="205"/>
    </row>
    <row r="26" spans="1:16" ht="12.75" customHeight="1" x14ac:dyDescent="0.2">
      <c r="A26" s="197"/>
      <c r="B26" s="198"/>
      <c r="C26" s="199"/>
      <c r="D26" s="197"/>
      <c r="E26" s="198"/>
      <c r="F26" s="199"/>
      <c r="G26" s="200"/>
      <c r="H26" s="201"/>
      <c r="I26" s="202"/>
      <c r="J26" s="203"/>
      <c r="K26" s="203"/>
      <c r="L26" s="203"/>
      <c r="M26" s="204"/>
      <c r="N26" s="205"/>
      <c r="O26" s="205"/>
      <c r="P26" s="205"/>
    </row>
    <row r="27" spans="1:16" ht="12.75" customHeight="1" x14ac:dyDescent="0.2">
      <c r="A27" s="197"/>
      <c r="B27" s="198"/>
      <c r="C27" s="199"/>
      <c r="D27" s="197"/>
      <c r="E27" s="198"/>
      <c r="F27" s="199"/>
      <c r="G27" s="200"/>
      <c r="H27" s="201"/>
      <c r="I27" s="202"/>
      <c r="J27" s="203"/>
      <c r="K27" s="203"/>
      <c r="L27" s="203"/>
      <c r="M27" s="204"/>
      <c r="N27" s="205"/>
      <c r="O27" s="205"/>
      <c r="P27" s="205"/>
    </row>
    <row r="28" spans="1:16" ht="12.75" customHeight="1" x14ac:dyDescent="0.2">
      <c r="A28" s="197"/>
      <c r="B28" s="198"/>
      <c r="C28" s="199"/>
      <c r="D28" s="197"/>
      <c r="E28" s="198"/>
      <c r="F28" s="199"/>
      <c r="G28" s="200"/>
      <c r="H28" s="201"/>
      <c r="I28" s="202"/>
      <c r="J28" s="203"/>
      <c r="K28" s="203"/>
      <c r="L28" s="203"/>
      <c r="M28" s="204"/>
      <c r="N28" s="205"/>
      <c r="O28" s="205"/>
      <c r="P28" s="205"/>
    </row>
    <row r="29" spans="1:16" ht="12.75" customHeight="1" x14ac:dyDescent="0.2">
      <c r="A29" s="197"/>
      <c r="B29" s="198"/>
      <c r="C29" s="199"/>
      <c r="D29" s="197"/>
      <c r="E29" s="198"/>
      <c r="F29" s="199"/>
      <c r="G29" s="200"/>
      <c r="H29" s="201"/>
      <c r="I29" s="202"/>
      <c r="J29" s="203"/>
      <c r="K29" s="203"/>
      <c r="L29" s="203"/>
      <c r="M29" s="204"/>
      <c r="N29" s="205"/>
      <c r="O29" s="205"/>
      <c r="P29" s="205"/>
    </row>
    <row r="30" spans="1:16" ht="12.75" customHeight="1" x14ac:dyDescent="0.2">
      <c r="A30" s="197"/>
      <c r="B30" s="198"/>
      <c r="C30" s="199"/>
      <c r="D30" s="197"/>
      <c r="E30" s="198"/>
      <c r="F30" s="199"/>
      <c r="G30" s="200"/>
      <c r="H30" s="201"/>
      <c r="I30" s="202"/>
      <c r="J30" s="203"/>
      <c r="K30" s="203"/>
      <c r="L30" s="203"/>
      <c r="M30" s="204"/>
      <c r="N30" s="205"/>
      <c r="O30" s="205"/>
      <c r="P30" s="205"/>
    </row>
    <row r="31" spans="1:16" ht="12.75" customHeight="1" x14ac:dyDescent="0.2">
      <c r="A31" s="197"/>
      <c r="B31" s="198"/>
      <c r="C31" s="199"/>
      <c r="D31" s="197"/>
      <c r="E31" s="198"/>
      <c r="F31" s="199"/>
      <c r="G31" s="200"/>
      <c r="H31" s="201"/>
      <c r="I31" s="202"/>
      <c r="J31" s="203"/>
      <c r="K31" s="203"/>
      <c r="L31" s="203"/>
      <c r="M31" s="204"/>
      <c r="N31" s="205"/>
      <c r="O31" s="205"/>
      <c r="P31" s="205"/>
    </row>
    <row r="32" spans="1:16" ht="12.75" customHeight="1" x14ac:dyDescent="0.2">
      <c r="A32" s="197"/>
      <c r="B32" s="198"/>
      <c r="C32" s="199"/>
      <c r="D32" s="197"/>
      <c r="E32" s="198"/>
      <c r="F32" s="199"/>
      <c r="G32" s="200"/>
      <c r="H32" s="201"/>
      <c r="I32" s="202"/>
      <c r="J32" s="203"/>
      <c r="K32" s="203"/>
      <c r="L32" s="203"/>
      <c r="M32" s="204"/>
      <c r="N32" s="205"/>
      <c r="O32" s="205"/>
      <c r="P32" s="205"/>
    </row>
    <row r="33" spans="1:16" ht="12.75" customHeight="1" x14ac:dyDescent="0.2">
      <c r="A33" s="197"/>
      <c r="B33" s="198"/>
      <c r="C33" s="199"/>
      <c r="D33" s="197"/>
      <c r="E33" s="198"/>
      <c r="F33" s="199"/>
      <c r="G33" s="200"/>
      <c r="H33" s="201"/>
      <c r="I33" s="202"/>
      <c r="J33" s="203"/>
      <c r="K33" s="203"/>
      <c r="L33" s="203"/>
      <c r="M33" s="204"/>
      <c r="N33" s="205"/>
      <c r="O33" s="205"/>
      <c r="P33" s="205"/>
    </row>
    <row r="34" spans="1:16" ht="12.75" customHeight="1" x14ac:dyDescent="0.2">
      <c r="A34" s="197"/>
      <c r="B34" s="198"/>
      <c r="C34" s="199"/>
      <c r="D34" s="197"/>
      <c r="E34" s="198"/>
      <c r="F34" s="199"/>
      <c r="G34" s="200"/>
      <c r="H34" s="201"/>
      <c r="I34" s="202"/>
      <c r="J34" s="203"/>
      <c r="K34" s="203"/>
      <c r="L34" s="203"/>
      <c r="M34" s="204"/>
      <c r="N34" s="205"/>
      <c r="O34" s="205"/>
      <c r="P34" s="205"/>
    </row>
    <row r="35" spans="1:16" ht="12.75" customHeight="1" x14ac:dyDescent="0.2">
      <c r="A35" s="197"/>
      <c r="B35" s="198"/>
      <c r="C35" s="199"/>
      <c r="D35" s="197"/>
      <c r="E35" s="198"/>
      <c r="F35" s="199"/>
      <c r="G35" s="200"/>
      <c r="H35" s="201"/>
      <c r="I35" s="202"/>
      <c r="J35" s="203"/>
      <c r="K35" s="203"/>
      <c r="L35" s="203"/>
      <c r="M35" s="204"/>
      <c r="N35" s="205"/>
      <c r="O35" s="205"/>
      <c r="P35" s="205"/>
    </row>
    <row r="36" spans="1:16" ht="12.75" customHeight="1" x14ac:dyDescent="0.2">
      <c r="A36" s="197"/>
      <c r="B36" s="198"/>
      <c r="C36" s="199"/>
      <c r="D36" s="197"/>
      <c r="E36" s="198"/>
      <c r="F36" s="199"/>
      <c r="G36" s="200"/>
      <c r="H36" s="201"/>
      <c r="I36" s="202"/>
      <c r="J36" s="203"/>
      <c r="K36" s="203"/>
      <c r="L36" s="203"/>
      <c r="M36" s="204"/>
      <c r="N36" s="205"/>
      <c r="O36" s="205"/>
      <c r="P36" s="205"/>
    </row>
    <row r="37" spans="1:16" ht="12.75" customHeight="1" x14ac:dyDescent="0.2">
      <c r="A37" s="197"/>
      <c r="B37" s="198"/>
      <c r="C37" s="199"/>
      <c r="D37" s="197"/>
      <c r="E37" s="198"/>
      <c r="F37" s="199"/>
      <c r="G37" s="200"/>
      <c r="H37" s="201"/>
      <c r="I37" s="202"/>
      <c r="J37" s="203"/>
      <c r="K37" s="203"/>
      <c r="L37" s="203"/>
      <c r="M37" s="204"/>
      <c r="N37" s="205"/>
      <c r="O37" s="205"/>
      <c r="P37" s="205"/>
    </row>
    <row r="38" spans="1:16" ht="12.75" customHeight="1" x14ac:dyDescent="0.2">
      <c r="A38" s="197"/>
      <c r="B38" s="198"/>
      <c r="C38" s="199"/>
      <c r="D38" s="197"/>
      <c r="E38" s="198"/>
      <c r="F38" s="199"/>
      <c r="G38" s="200"/>
      <c r="H38" s="201"/>
      <c r="I38" s="202"/>
      <c r="J38" s="203"/>
      <c r="K38" s="203"/>
      <c r="L38" s="203"/>
      <c r="M38" s="204"/>
      <c r="N38" s="205"/>
      <c r="O38" s="205"/>
      <c r="P38" s="205"/>
    </row>
    <row r="39" spans="1:16" ht="12.75" customHeight="1" x14ac:dyDescent="0.2">
      <c r="A39" s="197"/>
      <c r="B39" s="198"/>
      <c r="C39" s="199"/>
      <c r="D39" s="197"/>
      <c r="E39" s="198"/>
      <c r="F39" s="199"/>
      <c r="G39" s="200"/>
      <c r="H39" s="201"/>
      <c r="I39" s="202"/>
      <c r="J39" s="203"/>
      <c r="K39" s="203"/>
      <c r="L39" s="203"/>
      <c r="M39" s="204"/>
      <c r="N39" s="205"/>
      <c r="O39" s="205"/>
      <c r="P39" s="205"/>
    </row>
    <row r="40" spans="1:16" ht="12.75" customHeight="1" x14ac:dyDescent="0.2">
      <c r="A40" s="197"/>
      <c r="B40" s="198"/>
      <c r="C40" s="199"/>
      <c r="D40" s="197"/>
      <c r="E40" s="198"/>
      <c r="F40" s="199"/>
      <c r="G40" s="200"/>
      <c r="H40" s="201"/>
      <c r="I40" s="202"/>
      <c r="J40" s="203"/>
      <c r="K40" s="203"/>
      <c r="L40" s="203"/>
      <c r="M40" s="204"/>
      <c r="N40" s="205"/>
      <c r="O40" s="205"/>
      <c r="P40" s="205"/>
    </row>
    <row r="41" spans="1:16" ht="12.75" customHeight="1" x14ac:dyDescent="0.2">
      <c r="A41" s="197"/>
      <c r="B41" s="198"/>
      <c r="C41" s="199"/>
      <c r="D41" s="197"/>
      <c r="E41" s="198"/>
      <c r="F41" s="199"/>
      <c r="G41" s="200"/>
      <c r="H41" s="201"/>
      <c r="I41" s="202"/>
      <c r="J41" s="203"/>
      <c r="K41" s="203"/>
      <c r="L41" s="203"/>
      <c r="M41" s="204"/>
      <c r="N41" s="205"/>
      <c r="O41" s="205"/>
      <c r="P41" s="205"/>
    </row>
    <row r="42" spans="1:16" ht="12.75" customHeight="1" x14ac:dyDescent="0.2">
      <c r="A42" s="197"/>
      <c r="B42" s="198"/>
      <c r="C42" s="199"/>
      <c r="D42" s="197"/>
      <c r="E42" s="198"/>
      <c r="F42" s="199"/>
      <c r="G42" s="200"/>
      <c r="H42" s="201"/>
      <c r="I42" s="202"/>
      <c r="J42" s="203"/>
      <c r="K42" s="203"/>
      <c r="L42" s="203"/>
      <c r="M42" s="204"/>
      <c r="N42" s="205"/>
      <c r="O42" s="205"/>
      <c r="P42" s="205"/>
    </row>
    <row r="43" spans="1:16" ht="12.75" customHeight="1" x14ac:dyDescent="0.2">
      <c r="A43" s="197"/>
      <c r="B43" s="198"/>
      <c r="C43" s="199"/>
      <c r="D43" s="197"/>
      <c r="E43" s="198"/>
      <c r="F43" s="199"/>
      <c r="G43" s="200"/>
      <c r="H43" s="201"/>
      <c r="I43" s="202"/>
      <c r="J43" s="203"/>
      <c r="K43" s="203"/>
      <c r="L43" s="203"/>
      <c r="M43" s="204"/>
      <c r="N43" s="205"/>
      <c r="O43" s="205"/>
      <c r="P43" s="205"/>
    </row>
    <row r="44" spans="1:16" ht="12.75" customHeight="1" x14ac:dyDescent="0.2">
      <c r="A44" s="197"/>
      <c r="B44" s="198"/>
      <c r="C44" s="199"/>
      <c r="D44" s="197"/>
      <c r="E44" s="198"/>
      <c r="F44" s="199"/>
      <c r="G44" s="200"/>
      <c r="H44" s="201"/>
      <c r="I44" s="202"/>
      <c r="J44" s="203"/>
      <c r="K44" s="203"/>
      <c r="L44" s="203"/>
      <c r="M44" s="204"/>
      <c r="N44" s="205"/>
      <c r="O44" s="205"/>
      <c r="P44" s="205"/>
    </row>
    <row r="45" spans="1:16" ht="12.75" customHeight="1" x14ac:dyDescent="0.2">
      <c r="A45" s="197"/>
      <c r="B45" s="198"/>
      <c r="C45" s="199"/>
      <c r="D45" s="197"/>
      <c r="E45" s="198"/>
      <c r="F45" s="199"/>
      <c r="G45" s="200"/>
      <c r="H45" s="201"/>
      <c r="I45" s="202"/>
      <c r="J45" s="203"/>
      <c r="K45" s="203"/>
      <c r="L45" s="203"/>
      <c r="M45" s="204"/>
      <c r="N45" s="205"/>
      <c r="O45" s="205"/>
      <c r="P45" s="205"/>
    </row>
    <row r="46" spans="1:16" ht="12.75" customHeight="1" x14ac:dyDescent="0.2">
      <c r="A46" s="197"/>
      <c r="B46" s="198"/>
      <c r="C46" s="199"/>
      <c r="D46" s="197"/>
      <c r="E46" s="198"/>
      <c r="F46" s="199"/>
      <c r="G46" s="200"/>
      <c r="H46" s="201"/>
      <c r="I46" s="202"/>
      <c r="J46" s="203"/>
      <c r="K46" s="203"/>
      <c r="L46" s="203"/>
      <c r="M46" s="204"/>
      <c r="N46" s="205"/>
      <c r="O46" s="205"/>
      <c r="P46" s="205"/>
    </row>
    <row r="47" spans="1:16" ht="12.75" customHeight="1" x14ac:dyDescent="0.2">
      <c r="A47" s="197"/>
      <c r="B47" s="198"/>
      <c r="C47" s="199"/>
      <c r="D47" s="197"/>
      <c r="E47" s="198"/>
      <c r="F47" s="199"/>
      <c r="G47" s="200"/>
      <c r="H47" s="201"/>
      <c r="I47" s="202"/>
      <c r="J47" s="203"/>
      <c r="K47" s="203"/>
      <c r="L47" s="203"/>
      <c r="M47" s="204"/>
      <c r="N47" s="205"/>
      <c r="O47" s="205"/>
      <c r="P47" s="205"/>
    </row>
    <row r="48" spans="1:16" ht="12.75" customHeight="1" x14ac:dyDescent="0.2">
      <c r="A48" s="197"/>
      <c r="B48" s="198"/>
      <c r="C48" s="199"/>
      <c r="D48" s="197"/>
      <c r="E48" s="198"/>
      <c r="F48" s="199"/>
      <c r="G48" s="200"/>
      <c r="H48" s="201"/>
      <c r="I48" s="202"/>
      <c r="J48" s="203"/>
      <c r="K48" s="203"/>
      <c r="L48" s="203"/>
      <c r="M48" s="204"/>
      <c r="N48" s="205"/>
      <c r="O48" s="205"/>
      <c r="P48" s="205"/>
    </row>
    <row r="49" spans="1:16" ht="12.75" customHeight="1" x14ac:dyDescent="0.2">
      <c r="A49" s="197"/>
      <c r="B49" s="198"/>
      <c r="C49" s="199"/>
      <c r="D49" s="197"/>
      <c r="E49" s="198"/>
      <c r="F49" s="199"/>
      <c r="G49" s="200"/>
      <c r="H49" s="201"/>
      <c r="I49" s="202"/>
      <c r="J49" s="203"/>
      <c r="K49" s="203"/>
      <c r="L49" s="203"/>
      <c r="M49" s="204"/>
      <c r="N49" s="205"/>
      <c r="O49" s="205"/>
      <c r="P49" s="205"/>
    </row>
    <row r="50" spans="1:16" ht="12.75" customHeight="1" x14ac:dyDescent="0.2">
      <c r="A50" s="197"/>
      <c r="B50" s="198"/>
      <c r="C50" s="199"/>
      <c r="D50" s="197"/>
      <c r="E50" s="198"/>
      <c r="F50" s="199"/>
      <c r="G50" s="200"/>
      <c r="H50" s="201"/>
      <c r="I50" s="202"/>
      <c r="J50" s="203"/>
      <c r="K50" s="203"/>
      <c r="L50" s="203"/>
      <c r="M50" s="204"/>
      <c r="N50" s="205"/>
      <c r="O50" s="205"/>
      <c r="P50" s="205"/>
    </row>
    <row r="51" spans="1:16" ht="12.75" customHeight="1" x14ac:dyDescent="0.2">
      <c r="A51" s="197"/>
      <c r="B51" s="198"/>
      <c r="C51" s="199"/>
      <c r="D51" s="197"/>
      <c r="E51" s="198"/>
      <c r="F51" s="199"/>
      <c r="G51" s="200"/>
      <c r="H51" s="201"/>
      <c r="I51" s="202"/>
      <c r="J51" s="203"/>
      <c r="K51" s="203"/>
      <c r="L51" s="203"/>
      <c r="M51" s="204"/>
      <c r="N51" s="205"/>
      <c r="O51" s="205"/>
      <c r="P51" s="205"/>
    </row>
    <row r="52" spans="1:16" ht="12.75" customHeight="1" x14ac:dyDescent="0.2">
      <c r="A52" s="197"/>
      <c r="B52" s="198"/>
      <c r="C52" s="199"/>
      <c r="D52" s="197"/>
      <c r="E52" s="198"/>
      <c r="F52" s="199"/>
      <c r="G52" s="200"/>
      <c r="H52" s="201"/>
      <c r="I52" s="202"/>
      <c r="J52" s="203"/>
      <c r="K52" s="203"/>
      <c r="L52" s="203"/>
      <c r="M52" s="204"/>
      <c r="N52" s="205"/>
      <c r="O52" s="205"/>
      <c r="P52" s="205"/>
    </row>
    <row r="53" spans="1:16" ht="12.75" customHeight="1" x14ac:dyDescent="0.2">
      <c r="A53" s="197"/>
      <c r="B53" s="198"/>
      <c r="C53" s="199"/>
      <c r="D53" s="197"/>
      <c r="E53" s="198"/>
      <c r="F53" s="199"/>
      <c r="G53" s="200"/>
      <c r="H53" s="201"/>
      <c r="I53" s="202"/>
      <c r="J53" s="203"/>
      <c r="K53" s="203"/>
      <c r="L53" s="203"/>
      <c r="M53" s="204"/>
      <c r="N53" s="205"/>
      <c r="O53" s="205"/>
      <c r="P53" s="205"/>
    </row>
    <row r="54" spans="1:16" ht="12.75" customHeight="1" x14ac:dyDescent="0.2">
      <c r="A54" s="197"/>
      <c r="B54" s="198"/>
      <c r="C54" s="199"/>
      <c r="D54" s="197"/>
      <c r="E54" s="198"/>
      <c r="F54" s="199"/>
      <c r="G54" s="200"/>
      <c r="H54" s="201"/>
      <c r="I54" s="202"/>
      <c r="J54" s="203"/>
      <c r="K54" s="203"/>
      <c r="L54" s="203"/>
      <c r="M54" s="204"/>
      <c r="N54" s="205"/>
      <c r="O54" s="205"/>
      <c r="P54" s="205"/>
    </row>
    <row r="55" spans="1:16" ht="12.75" customHeight="1" x14ac:dyDescent="0.2">
      <c r="A55" s="197"/>
      <c r="B55" s="198"/>
      <c r="C55" s="199"/>
      <c r="D55" s="197"/>
      <c r="E55" s="198"/>
      <c r="F55" s="199"/>
      <c r="G55" s="200"/>
      <c r="H55" s="201"/>
      <c r="I55" s="202"/>
      <c r="J55" s="203"/>
      <c r="K55" s="203"/>
      <c r="L55" s="203"/>
      <c r="M55" s="204"/>
      <c r="N55" s="205"/>
      <c r="O55" s="205"/>
      <c r="P55" s="205"/>
    </row>
    <row r="56" spans="1:16" ht="12.75" customHeight="1" x14ac:dyDescent="0.2">
      <c r="A56" s="197"/>
      <c r="B56" s="198"/>
      <c r="C56" s="199"/>
      <c r="D56" s="197"/>
      <c r="E56" s="198"/>
      <c r="F56" s="199"/>
      <c r="G56" s="200"/>
      <c r="H56" s="201"/>
      <c r="I56" s="202"/>
      <c r="J56" s="203"/>
      <c r="K56" s="203"/>
      <c r="L56" s="203"/>
      <c r="M56" s="204"/>
      <c r="N56" s="205"/>
      <c r="O56" s="205"/>
      <c r="P56" s="205"/>
    </row>
    <row r="57" spans="1:16" ht="12.75" customHeight="1" x14ac:dyDescent="0.2">
      <c r="A57" s="197"/>
      <c r="B57" s="198"/>
      <c r="C57" s="199"/>
      <c r="D57" s="197"/>
      <c r="E57" s="198"/>
      <c r="F57" s="199"/>
      <c r="G57" s="200"/>
      <c r="H57" s="201"/>
      <c r="I57" s="202"/>
      <c r="J57" s="203"/>
      <c r="K57" s="203"/>
      <c r="L57" s="203"/>
      <c r="M57" s="204"/>
      <c r="N57" s="205"/>
      <c r="O57" s="205"/>
      <c r="P57" s="205"/>
    </row>
    <row r="58" spans="1:16" ht="12.75" customHeight="1" x14ac:dyDescent="0.2">
      <c r="A58" s="197"/>
      <c r="B58" s="198"/>
      <c r="C58" s="199"/>
      <c r="D58" s="197"/>
      <c r="E58" s="198"/>
      <c r="F58" s="199"/>
      <c r="G58" s="200"/>
      <c r="H58" s="201"/>
      <c r="I58" s="202"/>
      <c r="J58" s="203"/>
      <c r="K58" s="203"/>
      <c r="L58" s="203"/>
      <c r="M58" s="204"/>
      <c r="N58" s="205"/>
      <c r="O58" s="205"/>
      <c r="P58" s="205"/>
    </row>
    <row r="59" spans="1:16" ht="12.75" customHeight="1" x14ac:dyDescent="0.2">
      <c r="A59" s="197"/>
      <c r="B59" s="198"/>
      <c r="C59" s="199"/>
      <c r="D59" s="197"/>
      <c r="E59" s="198"/>
      <c r="F59" s="199"/>
      <c r="G59" s="200"/>
      <c r="H59" s="201"/>
      <c r="I59" s="202"/>
      <c r="J59" s="203"/>
      <c r="K59" s="203"/>
      <c r="L59" s="203"/>
      <c r="M59" s="204"/>
      <c r="N59" s="205"/>
      <c r="O59" s="205"/>
      <c r="P59" s="205"/>
    </row>
    <row r="60" spans="1:16" ht="12.75" customHeight="1" x14ac:dyDescent="0.2">
      <c r="A60" s="197"/>
      <c r="B60" s="198"/>
      <c r="C60" s="199"/>
      <c r="D60" s="197"/>
      <c r="E60" s="198"/>
      <c r="F60" s="199"/>
      <c r="G60" s="200"/>
      <c r="H60" s="201"/>
      <c r="I60" s="202"/>
      <c r="J60" s="203"/>
      <c r="K60" s="203"/>
      <c r="L60" s="203"/>
      <c r="M60" s="204"/>
      <c r="N60" s="205"/>
      <c r="O60" s="205"/>
      <c r="P60" s="205"/>
    </row>
    <row r="61" spans="1:16" ht="51" customHeight="1" x14ac:dyDescent="0.2">
      <c r="A61" s="197"/>
      <c r="B61" s="198"/>
      <c r="C61" s="199"/>
      <c r="D61" s="197"/>
      <c r="E61" s="198"/>
      <c r="F61" s="199"/>
      <c r="G61" s="200"/>
      <c r="H61" s="201"/>
      <c r="I61" s="202"/>
      <c r="J61" s="203"/>
      <c r="K61" s="203"/>
      <c r="L61" s="203"/>
      <c r="M61" s="204"/>
      <c r="N61" s="205"/>
      <c r="O61" s="205"/>
      <c r="P61" s="205"/>
    </row>
    <row r="62" spans="1:16" ht="12.75" customHeight="1" x14ac:dyDescent="0.2">
      <c r="A62" s="197"/>
      <c r="B62" s="198"/>
      <c r="C62" s="199"/>
      <c r="D62" s="197"/>
      <c r="E62" s="198"/>
      <c r="F62" s="199"/>
      <c r="G62" s="200"/>
      <c r="H62" s="201"/>
      <c r="I62" s="202"/>
      <c r="J62" s="203"/>
      <c r="K62" s="203"/>
      <c r="L62" s="203"/>
      <c r="M62" s="204"/>
      <c r="N62" s="205"/>
      <c r="O62" s="205"/>
      <c r="P62" s="205"/>
    </row>
    <row r="63" spans="1:16" ht="12.75" customHeight="1" x14ac:dyDescent="0.2">
      <c r="A63" s="197"/>
      <c r="B63" s="198"/>
      <c r="C63" s="199"/>
      <c r="D63" s="197"/>
      <c r="E63" s="198"/>
      <c r="F63" s="199"/>
      <c r="G63" s="200"/>
      <c r="H63" s="201"/>
      <c r="I63" s="202"/>
      <c r="J63" s="203"/>
      <c r="K63" s="203"/>
      <c r="L63" s="203"/>
      <c r="M63" s="204"/>
      <c r="N63" s="205"/>
      <c r="O63" s="205"/>
      <c r="P63" s="205"/>
    </row>
    <row r="64" spans="1:16" ht="12.75" customHeight="1" x14ac:dyDescent="0.2">
      <c r="A64" s="197"/>
      <c r="B64" s="198"/>
      <c r="C64" s="199"/>
      <c r="D64" s="197"/>
      <c r="E64" s="198"/>
      <c r="F64" s="199"/>
      <c r="G64" s="200"/>
      <c r="H64" s="201"/>
      <c r="I64" s="202"/>
      <c r="J64" s="203"/>
      <c r="K64" s="203"/>
      <c r="L64" s="203"/>
      <c r="M64" s="204"/>
      <c r="N64" s="205"/>
      <c r="O64" s="205"/>
      <c r="P64" s="205"/>
    </row>
    <row r="65" spans="1:16" ht="12.75" customHeight="1" x14ac:dyDescent="0.2">
      <c r="A65" s="197"/>
      <c r="B65" s="198"/>
      <c r="C65" s="199"/>
      <c r="D65" s="197"/>
      <c r="E65" s="198"/>
      <c r="F65" s="199"/>
      <c r="G65" s="200"/>
      <c r="H65" s="201"/>
      <c r="I65" s="202"/>
      <c r="J65" s="203"/>
      <c r="K65" s="203"/>
      <c r="L65" s="203"/>
      <c r="M65" s="204"/>
      <c r="N65" s="205"/>
      <c r="O65" s="205"/>
      <c r="P65" s="205"/>
    </row>
    <row r="66" spans="1:16" ht="12.75" customHeight="1" x14ac:dyDescent="0.2">
      <c r="A66" s="197"/>
      <c r="B66" s="198"/>
      <c r="C66" s="199"/>
      <c r="D66" s="197"/>
      <c r="E66" s="198"/>
      <c r="F66" s="199"/>
      <c r="G66" s="200"/>
      <c r="H66" s="201"/>
      <c r="I66" s="202"/>
      <c r="J66" s="203"/>
      <c r="K66" s="203"/>
      <c r="L66" s="203"/>
      <c r="M66" s="204"/>
      <c r="N66" s="205"/>
      <c r="O66" s="205"/>
      <c r="P66" s="205"/>
    </row>
    <row r="67" spans="1:16" ht="12.75" customHeight="1" x14ac:dyDescent="0.2">
      <c r="A67" s="197"/>
      <c r="B67" s="198"/>
      <c r="C67" s="199"/>
      <c r="D67" s="197"/>
      <c r="E67" s="198"/>
      <c r="F67" s="199"/>
      <c r="G67" s="200"/>
      <c r="H67" s="201"/>
      <c r="I67" s="202"/>
      <c r="J67" s="203"/>
      <c r="K67" s="203"/>
      <c r="L67" s="203"/>
      <c r="M67" s="204"/>
      <c r="N67" s="205"/>
      <c r="O67" s="205"/>
      <c r="P67" s="205"/>
    </row>
    <row r="68" spans="1:16" ht="12.75" customHeight="1" x14ac:dyDescent="0.2">
      <c r="A68" s="197"/>
      <c r="B68" s="198"/>
      <c r="C68" s="199"/>
      <c r="D68" s="197"/>
      <c r="E68" s="198"/>
      <c r="F68" s="199"/>
      <c r="G68" s="200"/>
      <c r="H68" s="201"/>
      <c r="I68" s="202"/>
      <c r="J68" s="203"/>
      <c r="K68" s="203"/>
      <c r="L68" s="203"/>
      <c r="M68" s="204"/>
      <c r="N68" s="205"/>
      <c r="O68" s="205"/>
      <c r="P68" s="205"/>
    </row>
    <row r="69" spans="1:16" ht="12.75" customHeight="1" x14ac:dyDescent="0.2">
      <c r="A69" s="197"/>
      <c r="B69" s="198"/>
      <c r="C69" s="199"/>
      <c r="D69" s="197"/>
      <c r="E69" s="198"/>
      <c r="F69" s="199"/>
      <c r="G69" s="200"/>
      <c r="H69" s="201"/>
      <c r="I69" s="202"/>
      <c r="J69" s="203"/>
      <c r="K69" s="203"/>
      <c r="L69" s="203"/>
      <c r="M69" s="204"/>
      <c r="N69" s="205"/>
      <c r="O69" s="205"/>
      <c r="P69" s="205"/>
    </row>
    <row r="70" spans="1:16" ht="12.75" customHeight="1" x14ac:dyDescent="0.2">
      <c r="A70" s="197"/>
      <c r="B70" s="198"/>
      <c r="C70" s="199"/>
      <c r="D70" s="197"/>
      <c r="E70" s="198"/>
      <c r="F70" s="199"/>
      <c r="G70" s="200"/>
      <c r="H70" s="201"/>
      <c r="I70" s="202"/>
      <c r="J70" s="203"/>
      <c r="K70" s="203"/>
      <c r="L70" s="203"/>
      <c r="M70" s="204"/>
      <c r="N70" s="205"/>
      <c r="O70" s="205"/>
      <c r="P70" s="205"/>
    </row>
    <row r="71" spans="1:16" ht="12.75" customHeight="1" x14ac:dyDescent="0.2">
      <c r="A71" s="197"/>
      <c r="B71" s="198"/>
      <c r="C71" s="199"/>
      <c r="D71" s="197"/>
      <c r="E71" s="198"/>
      <c r="F71" s="199"/>
      <c r="G71" s="200"/>
      <c r="H71" s="201"/>
      <c r="I71" s="202"/>
      <c r="J71" s="203"/>
      <c r="K71" s="203"/>
      <c r="L71" s="203"/>
      <c r="M71" s="204"/>
      <c r="N71" s="205"/>
      <c r="O71" s="205"/>
      <c r="P71" s="205"/>
    </row>
    <row r="72" spans="1:16" ht="12.75" customHeight="1" x14ac:dyDescent="0.2">
      <c r="A72" s="197"/>
      <c r="B72" s="198"/>
      <c r="C72" s="199"/>
      <c r="D72" s="197"/>
      <c r="E72" s="198"/>
      <c r="F72" s="199"/>
      <c r="G72" s="200"/>
      <c r="H72" s="201"/>
      <c r="I72" s="202"/>
      <c r="J72" s="203"/>
      <c r="K72" s="203"/>
      <c r="L72" s="203"/>
      <c r="M72" s="204"/>
      <c r="N72" s="205"/>
      <c r="O72" s="205"/>
      <c r="P72" s="205"/>
    </row>
    <row r="73" spans="1:16" ht="12.75" customHeight="1" x14ac:dyDescent="0.2">
      <c r="A73" s="197"/>
      <c r="B73" s="198"/>
      <c r="C73" s="199"/>
      <c r="D73" s="197"/>
      <c r="E73" s="198"/>
      <c r="F73" s="199"/>
      <c r="G73" s="200"/>
      <c r="H73" s="201"/>
      <c r="I73" s="202"/>
      <c r="J73" s="203"/>
      <c r="K73" s="203"/>
      <c r="L73" s="203"/>
      <c r="M73" s="204"/>
      <c r="N73" s="205"/>
      <c r="O73" s="205"/>
      <c r="P73" s="205"/>
    </row>
    <row r="74" spans="1:16" ht="12.75" customHeight="1" x14ac:dyDescent="0.2">
      <c r="A74" s="197"/>
      <c r="B74" s="198"/>
      <c r="C74" s="199"/>
      <c r="D74" s="197"/>
      <c r="E74" s="198"/>
      <c r="F74" s="199"/>
      <c r="G74" s="200"/>
      <c r="H74" s="201"/>
      <c r="I74" s="202"/>
      <c r="J74" s="203"/>
      <c r="K74" s="203"/>
      <c r="L74" s="203"/>
      <c r="M74" s="204"/>
      <c r="N74" s="205"/>
      <c r="O74" s="205"/>
      <c r="P74" s="205"/>
    </row>
    <row r="75" spans="1:16" ht="12.75" customHeight="1" x14ac:dyDescent="0.2">
      <c r="A75" s="197"/>
      <c r="B75" s="198"/>
      <c r="C75" s="199"/>
      <c r="D75" s="197"/>
      <c r="E75" s="198"/>
      <c r="F75" s="199"/>
      <c r="G75" s="200"/>
      <c r="H75" s="201"/>
      <c r="I75" s="202"/>
      <c r="J75" s="203"/>
      <c r="K75" s="203"/>
      <c r="L75" s="203"/>
      <c r="M75" s="204"/>
      <c r="N75" s="205"/>
      <c r="O75" s="205"/>
      <c r="P75" s="205"/>
    </row>
    <row r="76" spans="1:16" ht="12.75" customHeight="1" x14ac:dyDescent="0.2">
      <c r="A76" s="197"/>
      <c r="B76" s="198"/>
      <c r="C76" s="199"/>
      <c r="D76" s="197"/>
      <c r="E76" s="198"/>
      <c r="F76" s="199"/>
      <c r="G76" s="200"/>
      <c r="H76" s="201"/>
      <c r="I76" s="202"/>
      <c r="J76" s="203"/>
      <c r="K76" s="203"/>
      <c r="L76" s="203"/>
      <c r="M76" s="204"/>
      <c r="N76" s="205"/>
      <c r="O76" s="205"/>
      <c r="P76" s="205"/>
    </row>
    <row r="77" spans="1:16" ht="12.75" customHeight="1" x14ac:dyDescent="0.2">
      <c r="A77" s="197"/>
      <c r="B77" s="198"/>
      <c r="C77" s="199"/>
      <c r="D77" s="197"/>
      <c r="E77" s="198"/>
      <c r="F77" s="199"/>
      <c r="G77" s="200"/>
      <c r="H77" s="201"/>
      <c r="I77" s="202"/>
      <c r="J77" s="203"/>
      <c r="K77" s="203"/>
      <c r="L77" s="203"/>
      <c r="M77" s="204"/>
      <c r="N77" s="205"/>
      <c r="O77" s="205"/>
      <c r="P77" s="205"/>
    </row>
    <row r="78" spans="1:16" ht="12.75" customHeight="1" x14ac:dyDescent="0.2">
      <c r="A78" s="197"/>
      <c r="B78" s="198"/>
      <c r="C78" s="199"/>
      <c r="D78" s="197"/>
      <c r="E78" s="198"/>
      <c r="F78" s="199"/>
      <c r="G78" s="200"/>
      <c r="H78" s="201"/>
      <c r="I78" s="202"/>
      <c r="J78" s="203"/>
      <c r="K78" s="203"/>
      <c r="L78" s="203"/>
      <c r="M78" s="204"/>
      <c r="N78" s="205"/>
      <c r="O78" s="205"/>
      <c r="P78" s="205"/>
    </row>
    <row r="79" spans="1:16" ht="12.75" customHeight="1" x14ac:dyDescent="0.2">
      <c r="A79" s="197"/>
      <c r="B79" s="198"/>
      <c r="C79" s="199"/>
      <c r="D79" s="197"/>
      <c r="E79" s="198"/>
      <c r="F79" s="199"/>
      <c r="G79" s="200"/>
      <c r="H79" s="201"/>
      <c r="I79" s="202"/>
      <c r="J79" s="203"/>
      <c r="K79" s="203"/>
      <c r="L79" s="203"/>
      <c r="M79" s="204"/>
      <c r="N79" s="205"/>
      <c r="O79" s="205"/>
      <c r="P79" s="205"/>
    </row>
    <row r="80" spans="1:16" ht="12.75" customHeight="1" x14ac:dyDescent="0.2">
      <c r="A80" s="197"/>
      <c r="B80" s="198"/>
      <c r="C80" s="199"/>
      <c r="D80" s="197"/>
      <c r="E80" s="198"/>
      <c r="F80" s="199"/>
      <c r="G80" s="200"/>
      <c r="H80" s="201"/>
      <c r="I80" s="202"/>
      <c r="J80" s="203"/>
      <c r="K80" s="203"/>
      <c r="L80" s="203"/>
      <c r="M80" s="204"/>
      <c r="N80" s="205"/>
      <c r="O80" s="205"/>
      <c r="P80" s="205"/>
    </row>
    <row r="81" spans="1:16" ht="12.75" customHeight="1" x14ac:dyDescent="0.2">
      <c r="A81" s="197"/>
      <c r="B81" s="198"/>
      <c r="C81" s="199"/>
      <c r="D81" s="197"/>
      <c r="E81" s="198"/>
      <c r="F81" s="199"/>
      <c r="G81" s="200"/>
      <c r="H81" s="201"/>
      <c r="I81" s="202"/>
      <c r="J81" s="203"/>
      <c r="K81" s="203"/>
      <c r="L81" s="203"/>
      <c r="M81" s="204"/>
      <c r="N81" s="205"/>
      <c r="O81" s="205"/>
      <c r="P81" s="205"/>
    </row>
    <row r="82" spans="1:16" ht="12.75" customHeight="1" x14ac:dyDescent="0.2">
      <c r="A82" s="197"/>
      <c r="B82" s="198"/>
      <c r="C82" s="199"/>
      <c r="D82" s="197"/>
      <c r="E82" s="198"/>
      <c r="F82" s="199"/>
      <c r="G82" s="200"/>
      <c r="H82" s="201"/>
      <c r="I82" s="202"/>
      <c r="J82" s="203"/>
      <c r="K82" s="203"/>
      <c r="L82" s="203"/>
      <c r="M82" s="204"/>
      <c r="N82" s="205"/>
      <c r="O82" s="205"/>
      <c r="P82" s="205"/>
    </row>
    <row r="83" spans="1:16" ht="12.75" customHeight="1" x14ac:dyDescent="0.2">
      <c r="A83" s="197"/>
      <c r="B83" s="198"/>
      <c r="C83" s="199"/>
      <c r="D83" s="197"/>
      <c r="E83" s="198"/>
      <c r="F83" s="199"/>
      <c r="G83" s="200"/>
      <c r="H83" s="201"/>
      <c r="I83" s="202"/>
      <c r="J83" s="203"/>
      <c r="K83" s="203"/>
      <c r="L83" s="203"/>
      <c r="M83" s="204"/>
      <c r="N83" s="205"/>
      <c r="O83" s="205"/>
      <c r="P83" s="205"/>
    </row>
    <row r="84" spans="1:16" ht="12.75" customHeight="1" x14ac:dyDescent="0.2">
      <c r="A84" s="197"/>
      <c r="B84" s="198"/>
      <c r="C84" s="199"/>
      <c r="D84" s="197"/>
      <c r="E84" s="198"/>
      <c r="F84" s="199"/>
      <c r="G84" s="200"/>
      <c r="H84" s="201"/>
      <c r="I84" s="202"/>
      <c r="J84" s="203"/>
      <c r="K84" s="203"/>
      <c r="L84" s="203"/>
      <c r="M84" s="204"/>
      <c r="N84" s="205"/>
      <c r="O84" s="205"/>
      <c r="P84" s="205"/>
    </row>
    <row r="85" spans="1:16" ht="12.75" customHeight="1" x14ac:dyDescent="0.2">
      <c r="A85" s="197"/>
      <c r="B85" s="198"/>
      <c r="C85" s="199"/>
      <c r="D85" s="197"/>
      <c r="E85" s="198"/>
      <c r="F85" s="199"/>
      <c r="G85" s="200"/>
      <c r="H85" s="201"/>
      <c r="I85" s="202"/>
      <c r="J85" s="203"/>
      <c r="K85" s="203"/>
      <c r="L85" s="203"/>
      <c r="M85" s="204"/>
      <c r="N85" s="205"/>
      <c r="O85" s="205"/>
      <c r="P85" s="205"/>
    </row>
    <row r="86" spans="1:16" ht="12.75" customHeight="1" x14ac:dyDescent="0.2">
      <c r="A86" s="197"/>
      <c r="B86" s="198"/>
      <c r="C86" s="199"/>
      <c r="D86" s="197"/>
      <c r="E86" s="198"/>
      <c r="F86" s="199"/>
      <c r="G86" s="200"/>
      <c r="H86" s="201"/>
      <c r="I86" s="202"/>
      <c r="J86" s="203"/>
      <c r="K86" s="203"/>
      <c r="L86" s="203"/>
      <c r="M86" s="204"/>
      <c r="N86" s="205"/>
      <c r="O86" s="205"/>
      <c r="P86" s="205"/>
    </row>
    <row r="87" spans="1:16" ht="12.75" customHeight="1" x14ac:dyDescent="0.2">
      <c r="A87" s="197"/>
      <c r="B87" s="198"/>
      <c r="C87" s="199"/>
      <c r="D87" s="197"/>
      <c r="E87" s="198"/>
      <c r="F87" s="199"/>
      <c r="G87" s="200"/>
      <c r="H87" s="201"/>
      <c r="I87" s="202"/>
      <c r="J87" s="203"/>
      <c r="K87" s="203"/>
      <c r="L87" s="203"/>
      <c r="M87" s="204"/>
      <c r="N87" s="205"/>
      <c r="O87" s="205"/>
      <c r="P87" s="205"/>
    </row>
    <row r="88" spans="1:16" ht="12.75" customHeight="1" x14ac:dyDescent="0.2">
      <c r="A88" s="197"/>
      <c r="B88" s="198"/>
      <c r="C88" s="199"/>
      <c r="D88" s="197"/>
      <c r="E88" s="198"/>
      <c r="F88" s="199"/>
      <c r="G88" s="200"/>
      <c r="H88" s="201"/>
      <c r="I88" s="202"/>
      <c r="J88" s="203"/>
      <c r="K88" s="203"/>
      <c r="L88" s="203"/>
      <c r="M88" s="204"/>
      <c r="N88" s="205"/>
      <c r="O88" s="205"/>
      <c r="P88" s="205"/>
    </row>
    <row r="89" spans="1:16" ht="12.75" customHeight="1" x14ac:dyDescent="0.2">
      <c r="A89" s="197"/>
      <c r="B89" s="198"/>
      <c r="C89" s="199"/>
      <c r="D89" s="197"/>
      <c r="E89" s="198"/>
      <c r="F89" s="199"/>
      <c r="G89" s="200"/>
      <c r="H89" s="201"/>
      <c r="I89" s="202"/>
      <c r="J89" s="203"/>
      <c r="K89" s="203"/>
      <c r="L89" s="203"/>
      <c r="M89" s="204"/>
      <c r="N89" s="205"/>
      <c r="O89" s="205"/>
      <c r="P89" s="205"/>
    </row>
    <row r="90" spans="1:16" ht="12.75" customHeight="1" x14ac:dyDescent="0.2">
      <c r="A90" s="197"/>
      <c r="B90" s="198"/>
      <c r="C90" s="199"/>
      <c r="D90" s="197"/>
      <c r="E90" s="198"/>
      <c r="F90" s="199"/>
      <c r="G90" s="200"/>
      <c r="H90" s="201"/>
      <c r="I90" s="202"/>
      <c r="J90" s="203"/>
      <c r="K90" s="203"/>
      <c r="L90" s="203"/>
      <c r="M90" s="204"/>
      <c r="N90" s="205"/>
      <c r="O90" s="205"/>
      <c r="P90" s="205"/>
    </row>
    <row r="91" spans="1:16" ht="12.75" customHeight="1" x14ac:dyDescent="0.2">
      <c r="A91" s="197"/>
      <c r="B91" s="198"/>
      <c r="C91" s="199"/>
      <c r="D91" s="197"/>
      <c r="E91" s="198"/>
      <c r="F91" s="199"/>
      <c r="G91" s="200"/>
      <c r="H91" s="201"/>
      <c r="I91" s="202"/>
      <c r="J91" s="203"/>
      <c r="K91" s="203"/>
      <c r="L91" s="203"/>
      <c r="M91" s="204"/>
      <c r="N91" s="205"/>
      <c r="O91" s="205"/>
      <c r="P91" s="205"/>
    </row>
    <row r="92" spans="1:16" ht="12.75" customHeight="1" x14ac:dyDescent="0.2">
      <c r="A92" s="197"/>
      <c r="B92" s="198"/>
      <c r="C92" s="199"/>
      <c r="D92" s="197"/>
      <c r="E92" s="198"/>
      <c r="F92" s="199"/>
      <c r="G92" s="200"/>
      <c r="H92" s="201"/>
      <c r="I92" s="202"/>
      <c r="J92" s="203"/>
      <c r="K92" s="203"/>
      <c r="L92" s="203"/>
      <c r="M92" s="204"/>
      <c r="N92" s="205"/>
      <c r="O92" s="205"/>
      <c r="P92" s="205"/>
    </row>
    <row r="93" spans="1:16" ht="12.75" customHeight="1" x14ac:dyDescent="0.2">
      <c r="A93" s="197"/>
      <c r="B93" s="198"/>
      <c r="C93" s="199"/>
      <c r="D93" s="197"/>
      <c r="E93" s="198"/>
      <c r="F93" s="199"/>
      <c r="G93" s="200"/>
      <c r="H93" s="201"/>
      <c r="I93" s="202"/>
      <c r="J93" s="203"/>
      <c r="K93" s="203"/>
      <c r="L93" s="203"/>
      <c r="M93" s="204"/>
      <c r="N93" s="205"/>
      <c r="O93" s="205"/>
      <c r="P93" s="205"/>
    </row>
    <row r="94" spans="1:16" ht="12.75" customHeight="1" x14ac:dyDescent="0.2">
      <c r="A94" s="197"/>
      <c r="B94" s="198"/>
      <c r="C94" s="199"/>
      <c r="D94" s="197"/>
      <c r="E94" s="198"/>
      <c r="F94" s="199"/>
      <c r="G94" s="200"/>
      <c r="H94" s="201"/>
      <c r="I94" s="202"/>
      <c r="J94" s="203"/>
      <c r="K94" s="203"/>
      <c r="L94" s="203"/>
      <c r="M94" s="204"/>
      <c r="N94" s="205"/>
      <c r="O94" s="205"/>
      <c r="P94" s="205"/>
    </row>
    <row r="95" spans="1:16" ht="12.75" customHeight="1" x14ac:dyDescent="0.2">
      <c r="A95" s="197"/>
      <c r="B95" s="198"/>
      <c r="C95" s="199"/>
      <c r="D95" s="197"/>
      <c r="E95" s="198"/>
      <c r="F95" s="199"/>
      <c r="G95" s="200"/>
      <c r="H95" s="201"/>
      <c r="I95" s="202"/>
      <c r="J95" s="203"/>
      <c r="K95" s="203"/>
      <c r="L95" s="203"/>
      <c r="M95" s="204"/>
      <c r="N95" s="205"/>
      <c r="O95" s="205"/>
      <c r="P95" s="205"/>
    </row>
    <row r="96" spans="1:16" ht="12.75" customHeight="1" x14ac:dyDescent="0.2">
      <c r="A96" s="197"/>
      <c r="B96" s="198"/>
      <c r="C96" s="199"/>
      <c r="D96" s="197"/>
      <c r="E96" s="198"/>
      <c r="F96" s="199"/>
      <c r="G96" s="200"/>
      <c r="H96" s="201"/>
      <c r="I96" s="202"/>
      <c r="J96" s="203"/>
      <c r="K96" s="203"/>
      <c r="L96" s="203"/>
      <c r="M96" s="204"/>
      <c r="N96" s="205"/>
      <c r="O96" s="205"/>
      <c r="P96" s="205"/>
    </row>
    <row r="97" spans="1:16" ht="12.75" customHeight="1" x14ac:dyDescent="0.2">
      <c r="A97" s="197"/>
      <c r="B97" s="198"/>
      <c r="C97" s="199"/>
      <c r="D97" s="197"/>
      <c r="E97" s="198"/>
      <c r="F97" s="199"/>
      <c r="G97" s="200"/>
      <c r="H97" s="201"/>
      <c r="I97" s="202"/>
      <c r="J97" s="203"/>
      <c r="K97" s="203"/>
      <c r="L97" s="203"/>
      <c r="M97" s="204"/>
      <c r="N97" s="205"/>
      <c r="O97" s="205"/>
      <c r="P97" s="205"/>
    </row>
    <row r="98" spans="1:16" ht="12.75" customHeight="1" x14ac:dyDescent="0.2">
      <c r="A98" s="197"/>
      <c r="B98" s="198"/>
      <c r="C98" s="199"/>
      <c r="D98" s="197"/>
      <c r="E98" s="198"/>
      <c r="F98" s="199"/>
      <c r="G98" s="200"/>
      <c r="H98" s="201"/>
      <c r="I98" s="202"/>
      <c r="J98" s="203"/>
      <c r="K98" s="203"/>
      <c r="L98" s="203"/>
      <c r="M98" s="204"/>
      <c r="N98" s="205"/>
      <c r="O98" s="205"/>
      <c r="P98" s="205"/>
    </row>
    <row r="99" spans="1:16" ht="12.75" customHeight="1" x14ac:dyDescent="0.2">
      <c r="A99" s="197"/>
      <c r="B99" s="198"/>
      <c r="C99" s="199"/>
      <c r="D99" s="197"/>
      <c r="E99" s="198"/>
      <c r="F99" s="199"/>
      <c r="G99" s="200"/>
      <c r="H99" s="201"/>
      <c r="I99" s="202"/>
      <c r="J99" s="203"/>
      <c r="K99" s="203"/>
      <c r="L99" s="203"/>
      <c r="M99" s="204"/>
      <c r="N99" s="205"/>
      <c r="O99" s="205"/>
      <c r="P99" s="205"/>
    </row>
    <row r="100" spans="1:16" ht="12.75" customHeight="1" x14ac:dyDescent="0.2">
      <c r="A100" s="197"/>
      <c r="B100" s="198"/>
      <c r="C100" s="199"/>
      <c r="D100" s="197"/>
      <c r="E100" s="198"/>
      <c r="F100" s="199"/>
      <c r="G100" s="200"/>
      <c r="H100" s="201"/>
      <c r="I100" s="202"/>
      <c r="J100" s="203"/>
      <c r="K100" s="203"/>
      <c r="L100" s="203"/>
      <c r="M100" s="204"/>
      <c r="N100" s="205"/>
      <c r="O100" s="205"/>
      <c r="P100" s="205"/>
    </row>
    <row r="101" spans="1:16" ht="12.75" customHeight="1" x14ac:dyDescent="0.2">
      <c r="A101" s="197"/>
      <c r="B101" s="198"/>
      <c r="C101" s="199"/>
      <c r="D101" s="197"/>
      <c r="E101" s="198"/>
      <c r="F101" s="199"/>
      <c r="G101" s="200"/>
      <c r="H101" s="201"/>
      <c r="I101" s="202"/>
      <c r="J101" s="203"/>
      <c r="K101" s="203"/>
      <c r="L101" s="203"/>
      <c r="M101" s="204"/>
      <c r="N101" s="205"/>
      <c r="O101" s="205"/>
      <c r="P101" s="205"/>
    </row>
    <row r="102" spans="1:16" ht="12.75" customHeight="1" x14ac:dyDescent="0.2">
      <c r="A102" s="197"/>
      <c r="B102" s="198"/>
      <c r="C102" s="199"/>
      <c r="D102" s="197"/>
      <c r="E102" s="198"/>
      <c r="F102" s="199"/>
      <c r="G102" s="200"/>
      <c r="H102" s="201"/>
      <c r="I102" s="202"/>
      <c r="J102" s="203"/>
      <c r="K102" s="203"/>
      <c r="L102" s="203"/>
      <c r="M102" s="204"/>
      <c r="N102" s="205"/>
      <c r="O102" s="205"/>
      <c r="P102" s="205"/>
    </row>
    <row r="103" spans="1:16" ht="12.75" customHeight="1" x14ac:dyDescent="0.2">
      <c r="A103" s="197"/>
      <c r="B103" s="198"/>
      <c r="C103" s="199"/>
      <c r="D103" s="197"/>
      <c r="E103" s="198"/>
      <c r="F103" s="199"/>
      <c r="G103" s="200"/>
      <c r="H103" s="201"/>
      <c r="I103" s="202"/>
      <c r="J103" s="203"/>
      <c r="K103" s="203"/>
      <c r="L103" s="203"/>
      <c r="M103" s="204"/>
      <c r="N103" s="205"/>
      <c r="O103" s="205"/>
      <c r="P103" s="205"/>
    </row>
    <row r="104" spans="1:16" ht="12.75" customHeight="1" x14ac:dyDescent="0.2">
      <c r="A104" s="197"/>
      <c r="B104" s="198"/>
      <c r="C104" s="199"/>
      <c r="D104" s="197"/>
      <c r="E104" s="198"/>
      <c r="F104" s="199"/>
      <c r="G104" s="200"/>
      <c r="H104" s="201"/>
      <c r="I104" s="202"/>
      <c r="J104" s="203"/>
      <c r="K104" s="203"/>
      <c r="L104" s="203"/>
      <c r="M104" s="204"/>
      <c r="N104" s="205"/>
      <c r="O104" s="205"/>
      <c r="P104" s="205"/>
    </row>
    <row r="105" spans="1:16" ht="12.75" customHeight="1" x14ac:dyDescent="0.2">
      <c r="A105" s="197"/>
      <c r="B105" s="198"/>
      <c r="C105" s="199"/>
      <c r="D105" s="197"/>
      <c r="E105" s="198"/>
      <c r="F105" s="199"/>
      <c r="G105" s="200"/>
      <c r="H105" s="201"/>
      <c r="I105" s="202"/>
      <c r="J105" s="203"/>
      <c r="K105" s="203"/>
      <c r="L105" s="203"/>
      <c r="M105" s="204"/>
      <c r="N105" s="205"/>
      <c r="O105" s="205"/>
      <c r="P105" s="205"/>
    </row>
    <row r="106" spans="1:16" ht="12.75" customHeight="1" x14ac:dyDescent="0.2">
      <c r="A106" s="197"/>
      <c r="B106" s="198"/>
      <c r="C106" s="199"/>
      <c r="D106" s="197"/>
      <c r="E106" s="198"/>
      <c r="F106" s="199"/>
      <c r="G106" s="200"/>
      <c r="H106" s="201"/>
      <c r="I106" s="202"/>
      <c r="J106" s="203"/>
      <c r="K106" s="203"/>
      <c r="L106" s="203"/>
      <c r="M106" s="204"/>
      <c r="N106" s="205"/>
      <c r="O106" s="205"/>
      <c r="P106" s="205"/>
    </row>
    <row r="107" spans="1:16" ht="12.75" customHeight="1" x14ac:dyDescent="0.2">
      <c r="A107" s="197"/>
      <c r="B107" s="198"/>
      <c r="C107" s="199"/>
      <c r="D107" s="197"/>
      <c r="E107" s="198"/>
      <c r="F107" s="199"/>
      <c r="G107" s="200"/>
      <c r="H107" s="201"/>
      <c r="I107" s="202"/>
      <c r="J107" s="203"/>
      <c r="K107" s="203"/>
      <c r="L107" s="203"/>
      <c r="M107" s="204"/>
      <c r="N107" s="205"/>
      <c r="O107" s="205"/>
      <c r="P107" s="205"/>
    </row>
    <row r="108" spans="1:16" ht="12.75" customHeight="1" x14ac:dyDescent="0.2">
      <c r="A108" s="197"/>
      <c r="B108" s="198"/>
      <c r="C108" s="199"/>
      <c r="D108" s="197"/>
      <c r="E108" s="198"/>
      <c r="F108" s="199"/>
      <c r="G108" s="200"/>
      <c r="H108" s="201"/>
      <c r="I108" s="202"/>
      <c r="J108" s="203"/>
      <c r="K108" s="203"/>
      <c r="L108" s="203"/>
      <c r="M108" s="204"/>
      <c r="N108" s="205"/>
      <c r="O108" s="205"/>
      <c r="P108" s="205"/>
    </row>
    <row r="109" spans="1:16" ht="12.75" customHeight="1" x14ac:dyDescent="0.2">
      <c r="A109" s="197"/>
      <c r="B109" s="198"/>
      <c r="C109" s="199"/>
      <c r="D109" s="197"/>
      <c r="E109" s="198"/>
      <c r="F109" s="199"/>
      <c r="G109" s="200"/>
      <c r="H109" s="201"/>
      <c r="I109" s="202"/>
      <c r="J109" s="203"/>
      <c r="K109" s="203"/>
      <c r="L109" s="203"/>
      <c r="M109" s="204"/>
      <c r="N109" s="205"/>
      <c r="O109" s="205"/>
      <c r="P109" s="205"/>
    </row>
    <row r="110" spans="1:16" ht="12.75" customHeight="1" x14ac:dyDescent="0.2">
      <c r="A110" s="197"/>
      <c r="B110" s="198"/>
      <c r="C110" s="199"/>
      <c r="D110" s="197"/>
      <c r="E110" s="198"/>
      <c r="F110" s="199"/>
      <c r="G110" s="200"/>
      <c r="H110" s="201"/>
      <c r="I110" s="202"/>
      <c r="J110" s="203"/>
      <c r="K110" s="203"/>
      <c r="L110" s="203"/>
      <c r="M110" s="204"/>
      <c r="N110" s="205"/>
      <c r="O110" s="205"/>
      <c r="P110" s="205"/>
    </row>
    <row r="111" spans="1:16" ht="12.75" customHeight="1" x14ac:dyDescent="0.2">
      <c r="A111" s="197"/>
      <c r="B111" s="198"/>
      <c r="C111" s="199"/>
      <c r="D111" s="197"/>
      <c r="E111" s="198"/>
      <c r="F111" s="199"/>
      <c r="G111" s="200"/>
      <c r="H111" s="201"/>
      <c r="I111" s="202"/>
      <c r="J111" s="203"/>
      <c r="K111" s="203"/>
      <c r="L111" s="203"/>
      <c r="M111" s="204"/>
      <c r="N111" s="205"/>
      <c r="O111" s="205"/>
      <c r="P111" s="205"/>
    </row>
    <row r="112" spans="1:16" ht="12.75" customHeight="1" x14ac:dyDescent="0.2">
      <c r="A112" s="197"/>
      <c r="B112" s="198"/>
      <c r="C112" s="199"/>
      <c r="D112" s="197"/>
      <c r="E112" s="198"/>
      <c r="F112" s="199"/>
      <c r="G112" s="200"/>
      <c r="H112" s="201"/>
      <c r="I112" s="202"/>
      <c r="J112" s="203"/>
      <c r="K112" s="203"/>
      <c r="L112" s="203"/>
      <c r="M112" s="204"/>
      <c r="N112" s="205"/>
      <c r="O112" s="205"/>
      <c r="P112" s="205"/>
    </row>
    <row r="113" spans="1:16" ht="12.75" customHeight="1" x14ac:dyDescent="0.2">
      <c r="A113" s="197"/>
      <c r="B113" s="198"/>
      <c r="C113" s="199"/>
      <c r="D113" s="197"/>
      <c r="E113" s="198"/>
      <c r="F113" s="199"/>
      <c r="G113" s="200"/>
      <c r="H113" s="201"/>
      <c r="I113" s="202"/>
      <c r="J113" s="203"/>
      <c r="K113" s="203"/>
      <c r="L113" s="203"/>
      <c r="M113" s="204"/>
      <c r="N113" s="205"/>
      <c r="O113" s="205"/>
      <c r="P113" s="205"/>
    </row>
    <row r="114" spans="1:16" ht="12.75" customHeight="1" x14ac:dyDescent="0.2">
      <c r="A114" s="197"/>
      <c r="B114" s="198"/>
      <c r="C114" s="199"/>
      <c r="D114" s="197"/>
      <c r="E114" s="198"/>
      <c r="F114" s="199"/>
      <c r="G114" s="200"/>
      <c r="H114" s="201"/>
      <c r="I114" s="202"/>
      <c r="J114" s="203"/>
      <c r="K114" s="203"/>
      <c r="L114" s="203"/>
      <c r="M114" s="204"/>
      <c r="N114" s="205"/>
      <c r="O114" s="205"/>
      <c r="P114" s="205"/>
    </row>
    <row r="115" spans="1:16" ht="12.75" customHeight="1" x14ac:dyDescent="0.2">
      <c r="A115" s="197"/>
      <c r="B115" s="198"/>
      <c r="C115" s="199"/>
      <c r="D115" s="197"/>
      <c r="E115" s="198"/>
      <c r="F115" s="199"/>
      <c r="G115" s="200"/>
      <c r="H115" s="201"/>
      <c r="I115" s="202"/>
      <c r="J115" s="203"/>
      <c r="K115" s="203"/>
      <c r="L115" s="203"/>
      <c r="M115" s="204"/>
      <c r="N115" s="205"/>
      <c r="O115" s="205"/>
      <c r="P115" s="205"/>
    </row>
    <row r="116" spans="1:16" ht="12.75" customHeight="1" x14ac:dyDescent="0.2">
      <c r="A116" s="197"/>
      <c r="B116" s="198"/>
      <c r="C116" s="199"/>
      <c r="D116" s="197"/>
      <c r="E116" s="198"/>
      <c r="F116" s="199"/>
      <c r="G116" s="200"/>
      <c r="H116" s="201"/>
      <c r="I116" s="202"/>
      <c r="J116" s="203"/>
      <c r="K116" s="203"/>
      <c r="L116" s="203"/>
      <c r="M116" s="204"/>
      <c r="N116" s="205"/>
      <c r="O116" s="205"/>
      <c r="P116" s="205"/>
    </row>
    <row r="117" spans="1:16" ht="12.75" customHeight="1" x14ac:dyDescent="0.2">
      <c r="A117" s="197"/>
      <c r="B117" s="198"/>
      <c r="C117" s="199"/>
      <c r="D117" s="197"/>
      <c r="E117" s="198"/>
      <c r="F117" s="199"/>
      <c r="G117" s="200"/>
      <c r="H117" s="201"/>
      <c r="I117" s="202"/>
      <c r="J117" s="203"/>
      <c r="K117" s="203"/>
      <c r="L117" s="203"/>
      <c r="M117" s="204"/>
      <c r="N117" s="205"/>
      <c r="O117" s="205"/>
      <c r="P117" s="205"/>
    </row>
    <row r="118" spans="1:16" ht="12.75" customHeight="1" x14ac:dyDescent="0.2">
      <c r="A118" s="197"/>
      <c r="B118" s="198"/>
      <c r="C118" s="199"/>
      <c r="D118" s="197"/>
      <c r="E118" s="198"/>
      <c r="F118" s="199"/>
      <c r="G118" s="200"/>
      <c r="H118" s="201"/>
      <c r="I118" s="202"/>
      <c r="J118" s="203"/>
      <c r="K118" s="203"/>
      <c r="L118" s="203"/>
      <c r="M118" s="204"/>
      <c r="N118" s="205"/>
      <c r="O118" s="205"/>
      <c r="P118" s="205"/>
    </row>
    <row r="119" spans="1:16" ht="12.75" customHeight="1" x14ac:dyDescent="0.2">
      <c r="A119" s="197"/>
      <c r="B119" s="198"/>
      <c r="C119" s="199"/>
      <c r="D119" s="197"/>
      <c r="E119" s="198"/>
      <c r="F119" s="199"/>
      <c r="G119" s="200"/>
      <c r="H119" s="201"/>
      <c r="I119" s="202"/>
      <c r="J119" s="203"/>
      <c r="K119" s="203"/>
      <c r="L119" s="203"/>
      <c r="M119" s="204"/>
      <c r="N119" s="205"/>
      <c r="O119" s="205"/>
      <c r="P119" s="205"/>
    </row>
    <row r="120" spans="1:16" ht="12.75" customHeight="1" x14ac:dyDescent="0.2">
      <c r="A120" s="197"/>
      <c r="B120" s="198"/>
      <c r="C120" s="199"/>
      <c r="D120" s="197"/>
      <c r="E120" s="198"/>
      <c r="F120" s="199"/>
      <c r="G120" s="200"/>
      <c r="H120" s="201"/>
      <c r="I120" s="202"/>
      <c r="J120" s="203"/>
      <c r="K120" s="203"/>
      <c r="L120" s="203"/>
      <c r="M120" s="204"/>
      <c r="N120" s="205"/>
      <c r="O120" s="205"/>
      <c r="P120" s="205"/>
    </row>
    <row r="121" spans="1:16" ht="12.75" customHeight="1" x14ac:dyDescent="0.2">
      <c r="A121" s="197"/>
      <c r="B121" s="198"/>
      <c r="C121" s="199"/>
      <c r="D121" s="197"/>
      <c r="E121" s="198"/>
      <c r="F121" s="199"/>
      <c r="G121" s="200"/>
      <c r="H121" s="201"/>
      <c r="I121" s="202"/>
      <c r="J121" s="203"/>
      <c r="K121" s="203"/>
      <c r="L121" s="203"/>
      <c r="M121" s="204"/>
      <c r="N121" s="205"/>
      <c r="O121" s="205"/>
      <c r="P121" s="205"/>
    </row>
    <row r="122" spans="1:16" ht="12.75" customHeight="1" x14ac:dyDescent="0.2">
      <c r="A122" s="197"/>
      <c r="B122" s="198"/>
      <c r="C122" s="199"/>
      <c r="D122" s="197"/>
      <c r="E122" s="198"/>
      <c r="F122" s="199"/>
      <c r="G122" s="200"/>
      <c r="H122" s="201"/>
      <c r="I122" s="202"/>
      <c r="J122" s="203"/>
      <c r="K122" s="203"/>
      <c r="L122" s="203"/>
      <c r="M122" s="204"/>
      <c r="N122" s="205"/>
      <c r="O122" s="205"/>
      <c r="P122" s="205"/>
    </row>
    <row r="123" spans="1:16" ht="12.75" customHeight="1" x14ac:dyDescent="0.2">
      <c r="A123" s="197"/>
      <c r="B123" s="198"/>
      <c r="C123" s="199"/>
      <c r="D123" s="197"/>
      <c r="E123" s="198"/>
      <c r="F123" s="199"/>
      <c r="G123" s="200"/>
      <c r="H123" s="201"/>
      <c r="I123" s="202"/>
      <c r="J123" s="203"/>
      <c r="K123" s="203"/>
      <c r="L123" s="203"/>
      <c r="M123" s="204"/>
      <c r="N123" s="205"/>
      <c r="O123" s="205"/>
      <c r="P123" s="205"/>
    </row>
    <row r="124" spans="1:16" ht="12.75" customHeight="1" x14ac:dyDescent="0.2">
      <c r="A124" s="197"/>
      <c r="B124" s="198"/>
      <c r="C124" s="199"/>
      <c r="D124" s="197"/>
      <c r="E124" s="198"/>
      <c r="F124" s="199"/>
      <c r="G124" s="200"/>
      <c r="H124" s="201"/>
      <c r="I124" s="202"/>
      <c r="J124" s="203"/>
      <c r="K124" s="203"/>
      <c r="L124" s="203"/>
      <c r="M124" s="204"/>
      <c r="N124" s="205"/>
      <c r="O124" s="205"/>
      <c r="P124" s="205"/>
    </row>
    <row r="125" spans="1:16" ht="12.75" customHeight="1" x14ac:dyDescent="0.2">
      <c r="A125" s="197"/>
      <c r="B125" s="198"/>
      <c r="C125" s="199"/>
      <c r="D125" s="197"/>
      <c r="E125" s="198"/>
      <c r="F125" s="199"/>
      <c r="G125" s="200"/>
      <c r="H125" s="201"/>
      <c r="I125" s="202"/>
      <c r="J125" s="203"/>
      <c r="K125" s="203"/>
      <c r="L125" s="203"/>
      <c r="M125" s="204"/>
      <c r="N125" s="205"/>
      <c r="O125" s="205"/>
      <c r="P125" s="205"/>
    </row>
    <row r="126" spans="1:16" ht="12.75" customHeight="1" x14ac:dyDescent="0.2">
      <c r="A126" s="197"/>
      <c r="B126" s="198"/>
      <c r="C126" s="199"/>
      <c r="D126" s="197"/>
      <c r="E126" s="198"/>
      <c r="F126" s="199"/>
      <c r="G126" s="200"/>
      <c r="H126" s="201"/>
      <c r="I126" s="202"/>
      <c r="J126" s="203"/>
      <c r="K126" s="203"/>
      <c r="L126" s="203"/>
      <c r="M126" s="204"/>
      <c r="N126" s="205"/>
      <c r="O126" s="205"/>
      <c r="P126" s="205"/>
    </row>
    <row r="127" spans="1:16" ht="12.75" customHeight="1" x14ac:dyDescent="0.2">
      <c r="A127" s="197"/>
      <c r="B127" s="198"/>
      <c r="C127" s="199"/>
      <c r="D127" s="197"/>
      <c r="E127" s="198"/>
      <c r="F127" s="199"/>
      <c r="G127" s="200"/>
      <c r="H127" s="201"/>
      <c r="I127" s="202"/>
      <c r="J127" s="203"/>
      <c r="K127" s="203"/>
      <c r="L127" s="203"/>
      <c r="M127" s="204"/>
      <c r="N127" s="205"/>
      <c r="O127" s="205"/>
      <c r="P127" s="205"/>
    </row>
    <row r="128" spans="1:16" ht="12.75" customHeight="1" x14ac:dyDescent="0.2">
      <c r="A128" s="197"/>
      <c r="B128" s="198"/>
      <c r="C128" s="199"/>
      <c r="D128" s="197"/>
      <c r="E128" s="198"/>
      <c r="F128" s="199"/>
      <c r="G128" s="200"/>
      <c r="H128" s="201"/>
      <c r="I128" s="202"/>
      <c r="J128" s="203"/>
      <c r="K128" s="203"/>
      <c r="L128" s="203"/>
      <c r="M128" s="204"/>
      <c r="N128" s="205"/>
      <c r="O128" s="205"/>
      <c r="P128" s="205"/>
    </row>
    <row r="129" spans="1:16" ht="12.75" customHeight="1" x14ac:dyDescent="0.2">
      <c r="A129" s="197"/>
      <c r="B129" s="198"/>
      <c r="C129" s="199"/>
      <c r="D129" s="197"/>
      <c r="E129" s="198"/>
      <c r="F129" s="199"/>
      <c r="G129" s="200"/>
      <c r="H129" s="201"/>
      <c r="I129" s="202"/>
      <c r="J129" s="203"/>
      <c r="K129" s="203"/>
      <c r="L129" s="203"/>
      <c r="M129" s="204"/>
      <c r="N129" s="205"/>
      <c r="O129" s="205"/>
      <c r="P129" s="205"/>
    </row>
    <row r="130" spans="1:16" ht="12.75" customHeight="1" x14ac:dyDescent="0.2">
      <c r="A130" s="197"/>
      <c r="B130" s="198"/>
      <c r="C130" s="199"/>
      <c r="D130" s="197"/>
      <c r="E130" s="198"/>
      <c r="F130" s="199"/>
      <c r="G130" s="200"/>
      <c r="H130" s="201"/>
      <c r="I130" s="202"/>
      <c r="J130" s="203"/>
      <c r="K130" s="203"/>
      <c r="L130" s="203"/>
      <c r="M130" s="204"/>
      <c r="N130" s="205"/>
      <c r="O130" s="205"/>
      <c r="P130" s="205"/>
    </row>
    <row r="131" spans="1:16" ht="12.75" customHeight="1" x14ac:dyDescent="0.2">
      <c r="A131" s="197"/>
      <c r="B131" s="198"/>
      <c r="C131" s="199"/>
      <c r="D131" s="197"/>
      <c r="E131" s="198"/>
      <c r="F131" s="199"/>
      <c r="G131" s="200"/>
      <c r="H131" s="201"/>
      <c r="I131" s="202"/>
      <c r="J131" s="203"/>
      <c r="K131" s="203"/>
      <c r="L131" s="203"/>
      <c r="M131" s="204"/>
      <c r="N131" s="205"/>
      <c r="O131" s="205"/>
      <c r="P131" s="205"/>
    </row>
    <row r="132" spans="1:16" ht="12.75" customHeight="1" x14ac:dyDescent="0.2">
      <c r="A132" s="197"/>
      <c r="B132" s="198"/>
      <c r="C132" s="199"/>
      <c r="D132" s="197"/>
      <c r="E132" s="198"/>
      <c r="F132" s="199"/>
      <c r="G132" s="200"/>
      <c r="H132" s="201"/>
      <c r="I132" s="202"/>
      <c r="J132" s="203"/>
      <c r="K132" s="203"/>
      <c r="L132" s="203"/>
      <c r="M132" s="204"/>
      <c r="N132" s="205"/>
      <c r="O132" s="205"/>
      <c r="P132" s="205"/>
    </row>
    <row r="133" spans="1:16" ht="12.75" customHeight="1" x14ac:dyDescent="0.2">
      <c r="A133" s="197"/>
      <c r="B133" s="198"/>
      <c r="C133" s="199"/>
      <c r="D133" s="197"/>
      <c r="E133" s="198"/>
      <c r="F133" s="199"/>
      <c r="G133" s="200"/>
      <c r="H133" s="201"/>
      <c r="I133" s="202"/>
      <c r="J133" s="203"/>
      <c r="K133" s="203"/>
      <c r="L133" s="203"/>
      <c r="M133" s="204"/>
      <c r="N133" s="205"/>
      <c r="O133" s="205"/>
      <c r="P133" s="205"/>
    </row>
    <row r="134" spans="1:16" ht="12.75" customHeight="1" x14ac:dyDescent="0.2">
      <c r="A134" s="197"/>
      <c r="B134" s="198"/>
      <c r="C134" s="199"/>
      <c r="D134" s="197"/>
      <c r="E134" s="198"/>
      <c r="F134" s="199"/>
      <c r="G134" s="200"/>
      <c r="H134" s="201"/>
      <c r="I134" s="202"/>
      <c r="J134" s="203"/>
      <c r="K134" s="203"/>
      <c r="L134" s="203"/>
      <c r="M134" s="204"/>
      <c r="N134" s="205"/>
      <c r="O134" s="205"/>
      <c r="P134" s="205"/>
    </row>
    <row r="135" spans="1:16" ht="12.75" customHeight="1" x14ac:dyDescent="0.2">
      <c r="A135" s="197"/>
      <c r="B135" s="198"/>
      <c r="C135" s="199"/>
      <c r="D135" s="197"/>
      <c r="E135" s="198"/>
      <c r="F135" s="199"/>
      <c r="G135" s="200"/>
      <c r="H135" s="201"/>
      <c r="I135" s="202"/>
      <c r="J135" s="203"/>
      <c r="K135" s="203"/>
      <c r="L135" s="203"/>
      <c r="M135" s="204"/>
      <c r="N135" s="205"/>
      <c r="O135" s="205"/>
      <c r="P135" s="205"/>
    </row>
    <row r="136" spans="1:16" ht="12.75" customHeight="1" x14ac:dyDescent="0.2">
      <c r="A136" s="197"/>
      <c r="B136" s="198"/>
      <c r="C136" s="199"/>
      <c r="D136" s="197"/>
      <c r="E136" s="198"/>
      <c r="F136" s="199"/>
      <c r="G136" s="200"/>
      <c r="H136" s="201"/>
      <c r="I136" s="202"/>
      <c r="J136" s="203"/>
      <c r="K136" s="203"/>
      <c r="L136" s="203"/>
      <c r="M136" s="204"/>
      <c r="N136" s="205"/>
      <c r="O136" s="205"/>
      <c r="P136" s="205"/>
    </row>
    <row r="137" spans="1:16" ht="12.75" customHeight="1" x14ac:dyDescent="0.2">
      <c r="A137" s="197"/>
      <c r="B137" s="198"/>
      <c r="C137" s="199"/>
      <c r="D137" s="197"/>
      <c r="E137" s="198"/>
      <c r="F137" s="199"/>
      <c r="G137" s="200"/>
      <c r="H137" s="201"/>
      <c r="I137" s="202"/>
      <c r="J137" s="203"/>
      <c r="K137" s="203"/>
      <c r="L137" s="203"/>
      <c r="M137" s="204"/>
      <c r="N137" s="205"/>
      <c r="O137" s="205"/>
      <c r="P137" s="205"/>
    </row>
    <row r="138" spans="1:16" ht="25.5" customHeight="1" x14ac:dyDescent="0.2">
      <c r="A138" s="197"/>
      <c r="B138" s="198"/>
      <c r="C138" s="199"/>
      <c r="D138" s="197"/>
      <c r="E138" s="198"/>
      <c r="F138" s="199"/>
      <c r="G138" s="200"/>
      <c r="H138" s="201"/>
      <c r="I138" s="202"/>
      <c r="J138" s="203"/>
      <c r="K138" s="203"/>
      <c r="L138" s="203"/>
      <c r="M138" s="204"/>
      <c r="N138" s="205"/>
      <c r="O138" s="205"/>
      <c r="P138" s="205"/>
    </row>
    <row r="139" spans="1:16" ht="12.75" customHeight="1" x14ac:dyDescent="0.2">
      <c r="A139" s="197"/>
      <c r="B139" s="198"/>
      <c r="C139" s="199"/>
      <c r="D139" s="197"/>
      <c r="E139" s="198"/>
      <c r="F139" s="199"/>
      <c r="G139" s="200"/>
      <c r="H139" s="201"/>
      <c r="I139" s="202"/>
      <c r="J139" s="203"/>
      <c r="K139" s="203"/>
      <c r="L139" s="203"/>
      <c r="M139" s="204"/>
      <c r="N139" s="205"/>
      <c r="O139" s="205"/>
      <c r="P139" s="205"/>
    </row>
    <row r="140" spans="1:16" ht="12.75" customHeight="1" x14ac:dyDescent="0.2">
      <c r="A140" s="197"/>
      <c r="B140" s="198"/>
      <c r="C140" s="199"/>
      <c r="D140" s="197"/>
      <c r="E140" s="198"/>
      <c r="F140" s="199"/>
      <c r="G140" s="200"/>
      <c r="H140" s="201"/>
      <c r="I140" s="202"/>
      <c r="J140" s="203"/>
      <c r="K140" s="203"/>
      <c r="L140" s="203"/>
      <c r="M140" s="204"/>
      <c r="N140" s="205"/>
      <c r="O140" s="205"/>
      <c r="P140" s="205"/>
    </row>
    <row r="141" spans="1:16" ht="12.75" customHeight="1" x14ac:dyDescent="0.2">
      <c r="A141" s="197"/>
      <c r="B141" s="198"/>
      <c r="C141" s="199"/>
      <c r="D141" s="197"/>
      <c r="E141" s="198"/>
      <c r="F141" s="199"/>
      <c r="G141" s="200"/>
      <c r="H141" s="201"/>
      <c r="I141" s="202"/>
      <c r="J141" s="203"/>
      <c r="K141" s="203"/>
      <c r="L141" s="203"/>
      <c r="M141" s="204"/>
      <c r="N141" s="205"/>
      <c r="O141" s="205"/>
      <c r="P141" s="205"/>
    </row>
    <row r="142" spans="1:16" ht="12.75" customHeight="1" x14ac:dyDescent="0.2">
      <c r="A142" s="197"/>
      <c r="B142" s="198"/>
      <c r="C142" s="199"/>
      <c r="D142" s="197"/>
      <c r="E142" s="198"/>
      <c r="F142" s="199"/>
      <c r="G142" s="200"/>
      <c r="H142" s="201"/>
      <c r="I142" s="202"/>
      <c r="J142" s="203"/>
      <c r="K142" s="203"/>
      <c r="L142" s="203"/>
      <c r="M142" s="204"/>
      <c r="N142" s="205"/>
      <c r="O142" s="205"/>
      <c r="P142" s="205"/>
    </row>
    <row r="143" spans="1:16" ht="12.75" customHeight="1" x14ac:dyDescent="0.2">
      <c r="A143" s="197"/>
      <c r="B143" s="198"/>
      <c r="C143" s="199"/>
      <c r="D143" s="197"/>
      <c r="E143" s="198"/>
      <c r="F143" s="199"/>
      <c r="G143" s="200"/>
      <c r="H143" s="201"/>
      <c r="I143" s="202"/>
      <c r="J143" s="203"/>
      <c r="K143" s="203"/>
      <c r="L143" s="203"/>
      <c r="M143" s="204"/>
      <c r="N143" s="205"/>
      <c r="O143" s="205"/>
      <c r="P143" s="205"/>
    </row>
    <row r="144" spans="1:16" ht="12.75" customHeight="1" x14ac:dyDescent="0.2">
      <c r="A144" s="197"/>
      <c r="B144" s="198"/>
      <c r="C144" s="199"/>
      <c r="D144" s="197"/>
      <c r="E144" s="198"/>
      <c r="F144" s="199"/>
      <c r="G144" s="200"/>
      <c r="H144" s="201"/>
      <c r="I144" s="202"/>
      <c r="J144" s="203"/>
      <c r="K144" s="203"/>
      <c r="L144" s="203"/>
      <c r="M144" s="204"/>
      <c r="N144" s="205"/>
      <c r="O144" s="205"/>
      <c r="P144" s="205"/>
    </row>
    <row r="145" spans="1:16" ht="12.75" customHeight="1" x14ac:dyDescent="0.2">
      <c r="A145" s="197"/>
      <c r="B145" s="198"/>
      <c r="C145" s="199"/>
      <c r="D145" s="197"/>
      <c r="E145" s="198"/>
      <c r="F145" s="199"/>
      <c r="G145" s="200"/>
      <c r="H145" s="201"/>
      <c r="I145" s="202"/>
      <c r="J145" s="203"/>
      <c r="K145" s="203"/>
      <c r="L145" s="203"/>
      <c r="M145" s="204"/>
      <c r="N145" s="205"/>
      <c r="O145" s="205"/>
      <c r="P145" s="205"/>
    </row>
    <row r="146" spans="1:16" ht="12.75" customHeight="1" x14ac:dyDescent="0.2">
      <c r="A146" s="197"/>
      <c r="B146" s="198"/>
      <c r="C146" s="199"/>
      <c r="D146" s="197"/>
      <c r="E146" s="198"/>
      <c r="F146" s="199"/>
      <c r="G146" s="200"/>
      <c r="H146" s="201"/>
      <c r="I146" s="202"/>
      <c r="J146" s="203"/>
      <c r="K146" s="203"/>
      <c r="L146" s="203"/>
      <c r="M146" s="204"/>
      <c r="N146" s="205"/>
      <c r="O146" s="205"/>
      <c r="P146" s="205"/>
    </row>
    <row r="147" spans="1:16" ht="12.75" customHeight="1" x14ac:dyDescent="0.2">
      <c r="A147" s="197"/>
      <c r="B147" s="198"/>
      <c r="C147" s="199"/>
      <c r="D147" s="197"/>
      <c r="E147" s="198"/>
      <c r="F147" s="199"/>
      <c r="G147" s="200"/>
      <c r="H147" s="201"/>
      <c r="I147" s="202"/>
      <c r="J147" s="203"/>
      <c r="K147" s="203"/>
      <c r="L147" s="203"/>
      <c r="M147" s="204"/>
      <c r="N147" s="205"/>
      <c r="O147" s="205"/>
      <c r="P147" s="205"/>
    </row>
    <row r="148" spans="1:16" ht="12.75" customHeight="1" x14ac:dyDescent="0.2">
      <c r="A148" s="197"/>
      <c r="B148" s="198"/>
      <c r="C148" s="199"/>
      <c r="D148" s="197"/>
      <c r="E148" s="198"/>
      <c r="F148" s="199"/>
      <c r="G148" s="200"/>
      <c r="H148" s="201"/>
      <c r="I148" s="202"/>
      <c r="J148" s="203"/>
      <c r="K148" s="203"/>
      <c r="L148" s="203"/>
      <c r="M148" s="204"/>
      <c r="N148" s="205"/>
      <c r="O148" s="205"/>
      <c r="P148" s="205"/>
    </row>
    <row r="149" spans="1:16" ht="12.75" customHeight="1" x14ac:dyDescent="0.2">
      <c r="A149" s="197"/>
      <c r="B149" s="198"/>
      <c r="C149" s="199"/>
      <c r="D149" s="197"/>
      <c r="E149" s="198"/>
      <c r="F149" s="199"/>
      <c r="G149" s="200"/>
      <c r="H149" s="201"/>
      <c r="I149" s="202"/>
      <c r="J149" s="203"/>
      <c r="K149" s="203"/>
      <c r="L149" s="203"/>
      <c r="M149" s="204"/>
      <c r="N149" s="205"/>
      <c r="O149" s="205"/>
      <c r="P149" s="205"/>
    </row>
    <row r="150" spans="1:16" ht="12.75" customHeight="1" x14ac:dyDescent="0.2">
      <c r="A150" s="197"/>
      <c r="B150" s="198"/>
      <c r="C150" s="199"/>
      <c r="D150" s="197"/>
      <c r="E150" s="198"/>
      <c r="F150" s="199"/>
      <c r="G150" s="200"/>
      <c r="H150" s="201"/>
      <c r="I150" s="202"/>
      <c r="J150" s="203"/>
      <c r="K150" s="203"/>
      <c r="L150" s="203"/>
      <c r="M150" s="204"/>
      <c r="N150" s="205"/>
      <c r="O150" s="205"/>
      <c r="P150" s="205"/>
    </row>
    <row r="151" spans="1:16" ht="12.75" customHeight="1" x14ac:dyDescent="0.2">
      <c r="A151" s="197"/>
      <c r="B151" s="198"/>
      <c r="C151" s="199"/>
      <c r="D151" s="197"/>
      <c r="E151" s="198"/>
      <c r="F151" s="199"/>
      <c r="G151" s="200"/>
      <c r="H151" s="201"/>
      <c r="I151" s="202"/>
      <c r="J151" s="203"/>
      <c r="K151" s="203"/>
      <c r="L151" s="203"/>
      <c r="M151" s="204"/>
      <c r="N151" s="205"/>
      <c r="O151" s="205"/>
      <c r="P151" s="205"/>
    </row>
    <row r="152" spans="1:16" ht="12.75" customHeight="1" x14ac:dyDescent="0.2">
      <c r="A152" s="197"/>
      <c r="B152" s="198"/>
      <c r="C152" s="199"/>
      <c r="D152" s="197"/>
      <c r="E152" s="198"/>
      <c r="F152" s="199"/>
      <c r="G152" s="200"/>
      <c r="H152" s="201"/>
      <c r="I152" s="202"/>
      <c r="J152" s="203"/>
      <c r="K152" s="203"/>
      <c r="L152" s="203"/>
      <c r="M152" s="204"/>
      <c r="N152" s="205"/>
      <c r="O152" s="205"/>
      <c r="P152" s="205"/>
    </row>
    <row r="153" spans="1:16" ht="12.75" customHeight="1" x14ac:dyDescent="0.2">
      <c r="A153" s="197"/>
      <c r="B153" s="198"/>
      <c r="C153" s="199"/>
      <c r="D153" s="197"/>
      <c r="E153" s="198"/>
      <c r="F153" s="199"/>
      <c r="G153" s="200"/>
      <c r="H153" s="201"/>
      <c r="I153" s="202"/>
      <c r="J153" s="203"/>
      <c r="K153" s="203"/>
      <c r="L153" s="203"/>
      <c r="M153" s="204"/>
      <c r="N153" s="205"/>
      <c r="O153" s="205"/>
      <c r="P153" s="205"/>
    </row>
    <row r="154" spans="1:16" ht="12.75" customHeight="1" x14ac:dyDescent="0.2">
      <c r="A154" s="197"/>
      <c r="B154" s="198"/>
      <c r="C154" s="199"/>
      <c r="D154" s="197"/>
      <c r="E154" s="198"/>
      <c r="F154" s="199"/>
      <c r="G154" s="200"/>
      <c r="H154" s="201"/>
      <c r="I154" s="202"/>
      <c r="J154" s="203"/>
      <c r="K154" s="203"/>
      <c r="L154" s="203"/>
      <c r="M154" s="204"/>
      <c r="N154" s="205"/>
      <c r="O154" s="205"/>
      <c r="P154" s="205"/>
    </row>
    <row r="155" spans="1:16" ht="12.75" customHeight="1" x14ac:dyDescent="0.2">
      <c r="A155" s="197"/>
      <c r="B155" s="198"/>
      <c r="C155" s="199"/>
      <c r="D155" s="197"/>
      <c r="E155" s="198"/>
      <c r="F155" s="199"/>
      <c r="G155" s="200"/>
      <c r="H155" s="201"/>
      <c r="I155" s="202"/>
      <c r="J155" s="203"/>
      <c r="K155" s="203"/>
      <c r="L155" s="203"/>
      <c r="M155" s="204"/>
      <c r="N155" s="205"/>
      <c r="O155" s="205"/>
      <c r="P155" s="205"/>
    </row>
    <row r="156" spans="1:16" ht="12.75" customHeight="1" x14ac:dyDescent="0.2">
      <c r="A156" s="197"/>
      <c r="B156" s="198"/>
      <c r="C156" s="199"/>
      <c r="D156" s="197"/>
      <c r="E156" s="198"/>
      <c r="F156" s="199"/>
      <c r="G156" s="200"/>
      <c r="H156" s="201"/>
      <c r="I156" s="202"/>
      <c r="J156" s="203"/>
      <c r="K156" s="203"/>
      <c r="L156" s="203"/>
      <c r="M156" s="204"/>
      <c r="N156" s="205"/>
      <c r="O156" s="205"/>
      <c r="P156" s="205"/>
    </row>
    <row r="157" spans="1:16" ht="12.75" customHeight="1" x14ac:dyDescent="0.2">
      <c r="A157" s="197"/>
      <c r="B157" s="198"/>
      <c r="C157" s="199"/>
      <c r="D157" s="197"/>
      <c r="E157" s="198"/>
      <c r="F157" s="199"/>
      <c r="G157" s="200"/>
      <c r="H157" s="201"/>
      <c r="I157" s="202"/>
      <c r="J157" s="203"/>
      <c r="K157" s="203"/>
      <c r="L157" s="203"/>
      <c r="M157" s="204"/>
      <c r="N157" s="205"/>
      <c r="O157" s="205"/>
      <c r="P157" s="205"/>
    </row>
    <row r="158" spans="1:16" ht="12.75" customHeight="1" x14ac:dyDescent="0.2">
      <c r="A158" s="197"/>
      <c r="B158" s="198"/>
      <c r="C158" s="199"/>
      <c r="D158" s="197"/>
      <c r="E158" s="198"/>
      <c r="F158" s="199"/>
      <c r="G158" s="200"/>
      <c r="H158" s="201"/>
      <c r="I158" s="202"/>
      <c r="J158" s="203"/>
      <c r="K158" s="203"/>
      <c r="L158" s="203"/>
      <c r="M158" s="204"/>
      <c r="N158" s="205"/>
      <c r="O158" s="205"/>
      <c r="P158" s="205"/>
    </row>
    <row r="159" spans="1:16" ht="25.5" customHeight="1" x14ac:dyDescent="0.2">
      <c r="A159" s="197"/>
      <c r="B159" s="198"/>
      <c r="C159" s="199"/>
      <c r="D159" s="197"/>
      <c r="E159" s="198"/>
      <c r="F159" s="199"/>
      <c r="G159" s="200"/>
      <c r="H159" s="201"/>
      <c r="I159" s="202"/>
      <c r="J159" s="203"/>
      <c r="K159" s="203"/>
      <c r="L159" s="203"/>
      <c r="M159" s="204"/>
      <c r="N159" s="205"/>
      <c r="O159" s="205"/>
      <c r="P159" s="205"/>
    </row>
    <row r="160" spans="1:16" ht="12.75" customHeight="1" x14ac:dyDescent="0.2">
      <c r="A160" s="197"/>
      <c r="B160" s="198"/>
      <c r="C160" s="199"/>
      <c r="D160" s="197"/>
      <c r="E160" s="198"/>
      <c r="F160" s="199"/>
      <c r="G160" s="200"/>
      <c r="H160" s="201"/>
      <c r="I160" s="202"/>
      <c r="J160" s="203"/>
      <c r="K160" s="203"/>
      <c r="L160" s="203"/>
      <c r="M160" s="204"/>
      <c r="N160" s="205"/>
      <c r="O160" s="205"/>
      <c r="P160" s="205"/>
    </row>
    <row r="161" spans="1:16" ht="12.75" customHeight="1" x14ac:dyDescent="0.2">
      <c r="A161" s="197"/>
      <c r="B161" s="198"/>
      <c r="C161" s="199"/>
      <c r="D161" s="197"/>
      <c r="E161" s="198"/>
      <c r="F161" s="199"/>
      <c r="G161" s="200"/>
      <c r="H161" s="201"/>
      <c r="I161" s="202"/>
      <c r="J161" s="203"/>
      <c r="K161" s="203"/>
      <c r="L161" s="203"/>
      <c r="M161" s="204"/>
      <c r="N161" s="205"/>
      <c r="O161" s="205"/>
      <c r="P161" s="205"/>
    </row>
    <row r="162" spans="1:16" ht="12.75" customHeight="1" x14ac:dyDescent="0.2">
      <c r="A162" s="197"/>
      <c r="B162" s="198"/>
      <c r="C162" s="199"/>
      <c r="D162" s="197"/>
      <c r="E162" s="198"/>
      <c r="F162" s="199"/>
      <c r="G162" s="200"/>
      <c r="H162" s="201"/>
      <c r="I162" s="202"/>
      <c r="J162" s="203"/>
      <c r="K162" s="203"/>
      <c r="L162" s="203"/>
      <c r="M162" s="204"/>
      <c r="N162" s="205"/>
      <c r="O162" s="205"/>
      <c r="P162" s="205"/>
    </row>
    <row r="163" spans="1:16" ht="12.75" customHeight="1" x14ac:dyDescent="0.2">
      <c r="A163" s="197"/>
      <c r="B163" s="198"/>
      <c r="C163" s="199"/>
      <c r="D163" s="197"/>
      <c r="E163" s="198"/>
      <c r="F163" s="199"/>
      <c r="G163" s="200"/>
      <c r="H163" s="201"/>
      <c r="I163" s="202"/>
      <c r="J163" s="203"/>
      <c r="K163" s="203"/>
      <c r="L163" s="203"/>
      <c r="M163" s="204"/>
      <c r="N163" s="205"/>
      <c r="O163" s="205"/>
      <c r="P163" s="205"/>
    </row>
    <row r="164" spans="1:16" ht="12.75" customHeight="1" x14ac:dyDescent="0.2">
      <c r="A164" s="197"/>
      <c r="B164" s="198"/>
      <c r="C164" s="199"/>
      <c r="D164" s="197"/>
      <c r="E164" s="198"/>
      <c r="F164" s="199"/>
      <c r="G164" s="200"/>
      <c r="H164" s="201"/>
      <c r="I164" s="202"/>
      <c r="J164" s="203"/>
      <c r="K164" s="203"/>
      <c r="L164" s="203"/>
      <c r="M164" s="204"/>
      <c r="N164" s="205"/>
      <c r="O164" s="205"/>
      <c r="P164" s="205"/>
    </row>
    <row r="165" spans="1:16" ht="12.75" customHeight="1" x14ac:dyDescent="0.2">
      <c r="A165" s="197"/>
      <c r="B165" s="198"/>
      <c r="C165" s="199"/>
      <c r="D165" s="197"/>
      <c r="E165" s="198"/>
      <c r="F165" s="199"/>
      <c r="G165" s="200"/>
      <c r="H165" s="201"/>
      <c r="I165" s="202"/>
      <c r="J165" s="203"/>
      <c r="K165" s="203"/>
      <c r="L165" s="203"/>
      <c r="M165" s="204"/>
      <c r="N165" s="205"/>
      <c r="O165" s="205"/>
      <c r="P165" s="205"/>
    </row>
    <row r="166" spans="1:16" ht="12.75" customHeight="1" x14ac:dyDescent="0.2">
      <c r="A166" s="197"/>
      <c r="B166" s="198"/>
      <c r="C166" s="199"/>
      <c r="D166" s="197"/>
      <c r="E166" s="198"/>
      <c r="F166" s="199"/>
      <c r="G166" s="200"/>
      <c r="H166" s="201"/>
      <c r="I166" s="202"/>
      <c r="J166" s="203"/>
      <c r="K166" s="203"/>
      <c r="L166" s="203"/>
      <c r="M166" s="204"/>
      <c r="N166" s="205"/>
      <c r="O166" s="205"/>
      <c r="P166" s="205"/>
    </row>
    <row r="167" spans="1:16" ht="12.75" customHeight="1" x14ac:dyDescent="0.2">
      <c r="A167" s="197"/>
      <c r="B167" s="198"/>
      <c r="C167" s="199"/>
      <c r="D167" s="197"/>
      <c r="E167" s="198"/>
      <c r="F167" s="199"/>
      <c r="G167" s="200"/>
      <c r="H167" s="201"/>
      <c r="I167" s="202"/>
      <c r="J167" s="203"/>
      <c r="K167" s="203"/>
      <c r="L167" s="203"/>
      <c r="M167" s="204"/>
      <c r="N167" s="205"/>
      <c r="O167" s="205"/>
      <c r="P167" s="205"/>
    </row>
    <row r="168" spans="1:16" ht="12.75" customHeight="1" x14ac:dyDescent="0.2">
      <c r="A168" s="197"/>
      <c r="B168" s="198"/>
      <c r="C168" s="199"/>
      <c r="D168" s="197"/>
      <c r="E168" s="198"/>
      <c r="F168" s="199"/>
      <c r="G168" s="200"/>
      <c r="H168" s="201"/>
      <c r="I168" s="202"/>
      <c r="J168" s="203"/>
      <c r="K168" s="203"/>
      <c r="L168" s="203"/>
      <c r="M168" s="204"/>
      <c r="N168" s="205"/>
      <c r="O168" s="205"/>
      <c r="P168" s="205"/>
    </row>
    <row r="169" spans="1:16" ht="12.75" customHeight="1" x14ac:dyDescent="0.2">
      <c r="A169" s="197"/>
      <c r="B169" s="198"/>
      <c r="C169" s="199"/>
      <c r="D169" s="197"/>
      <c r="E169" s="198"/>
      <c r="F169" s="199"/>
      <c r="G169" s="200"/>
      <c r="H169" s="201"/>
      <c r="I169" s="202"/>
      <c r="J169" s="203"/>
      <c r="K169" s="203"/>
      <c r="L169" s="203"/>
      <c r="M169" s="204"/>
      <c r="N169" s="205"/>
      <c r="O169" s="205"/>
      <c r="P169" s="205"/>
    </row>
    <row r="170" spans="1:16" ht="12.75" customHeight="1" x14ac:dyDescent="0.2">
      <c r="A170" s="197"/>
      <c r="B170" s="198"/>
      <c r="C170" s="199"/>
      <c r="D170" s="197"/>
      <c r="E170" s="198"/>
      <c r="F170" s="199"/>
      <c r="G170" s="200"/>
      <c r="H170" s="201"/>
      <c r="I170" s="202"/>
      <c r="J170" s="203"/>
      <c r="K170" s="203"/>
      <c r="L170" s="203"/>
      <c r="M170" s="204"/>
      <c r="N170" s="205"/>
      <c r="O170" s="205"/>
      <c r="P170" s="205"/>
    </row>
    <row r="171" spans="1:16" ht="12.75" customHeight="1" x14ac:dyDescent="0.2">
      <c r="A171" s="197"/>
      <c r="B171" s="198"/>
      <c r="C171" s="199"/>
      <c r="D171" s="197"/>
      <c r="E171" s="198"/>
      <c r="F171" s="199"/>
      <c r="G171" s="200"/>
      <c r="H171" s="201"/>
      <c r="I171" s="202"/>
      <c r="J171" s="203"/>
      <c r="K171" s="203"/>
      <c r="L171" s="203"/>
      <c r="M171" s="204"/>
      <c r="N171" s="205"/>
      <c r="O171" s="205"/>
      <c r="P171" s="205"/>
    </row>
    <row r="172" spans="1:16" ht="12.75" customHeight="1" x14ac:dyDescent="0.2">
      <c r="A172" s="197"/>
      <c r="B172" s="198"/>
      <c r="C172" s="199"/>
      <c r="D172" s="197"/>
      <c r="E172" s="198"/>
      <c r="F172" s="199"/>
      <c r="G172" s="200"/>
      <c r="H172" s="201"/>
      <c r="I172" s="202"/>
      <c r="J172" s="203"/>
      <c r="K172" s="203"/>
      <c r="L172" s="203"/>
      <c r="M172" s="204"/>
      <c r="N172" s="205"/>
      <c r="O172" s="205"/>
      <c r="P172" s="205"/>
    </row>
    <row r="173" spans="1:16" ht="12.75" customHeight="1" x14ac:dyDescent="0.2">
      <c r="A173" s="197"/>
      <c r="B173" s="198"/>
      <c r="C173" s="199"/>
      <c r="D173" s="197"/>
      <c r="E173" s="198"/>
      <c r="F173" s="199"/>
      <c r="G173" s="200"/>
      <c r="H173" s="201"/>
      <c r="I173" s="202"/>
      <c r="J173" s="203"/>
      <c r="K173" s="203"/>
      <c r="L173" s="203"/>
      <c r="M173" s="204"/>
      <c r="N173" s="205"/>
      <c r="O173" s="205"/>
      <c r="P173" s="205"/>
    </row>
    <row r="174" spans="1:16" ht="12.75" customHeight="1" x14ac:dyDescent="0.2">
      <c r="A174" s="197"/>
      <c r="B174" s="198"/>
      <c r="C174" s="199"/>
      <c r="D174" s="197"/>
      <c r="E174" s="198"/>
      <c r="F174" s="199"/>
      <c r="G174" s="200"/>
      <c r="H174" s="201"/>
      <c r="I174" s="202"/>
      <c r="J174" s="203"/>
      <c r="K174" s="203"/>
      <c r="L174" s="203"/>
      <c r="M174" s="204"/>
      <c r="N174" s="205"/>
      <c r="O174" s="205"/>
      <c r="P174" s="205"/>
    </row>
    <row r="175" spans="1:16" ht="12.75" customHeight="1" x14ac:dyDescent="0.2">
      <c r="A175" s="197"/>
      <c r="B175" s="198"/>
      <c r="C175" s="199"/>
      <c r="D175" s="197"/>
      <c r="E175" s="198"/>
      <c r="F175" s="199"/>
      <c r="G175" s="200"/>
      <c r="H175" s="201"/>
      <c r="I175" s="202"/>
      <c r="J175" s="203"/>
      <c r="K175" s="203"/>
      <c r="L175" s="203"/>
      <c r="M175" s="204"/>
      <c r="N175" s="205"/>
      <c r="O175" s="205"/>
      <c r="P175" s="205"/>
    </row>
    <row r="176" spans="1:16" ht="12.75" customHeight="1" x14ac:dyDescent="0.2">
      <c r="A176" s="197"/>
      <c r="B176" s="198"/>
      <c r="C176" s="199"/>
      <c r="D176" s="197"/>
      <c r="E176" s="198"/>
      <c r="F176" s="199"/>
      <c r="G176" s="200"/>
      <c r="H176" s="201"/>
      <c r="I176" s="202"/>
      <c r="J176" s="203"/>
      <c r="K176" s="203"/>
      <c r="L176" s="203"/>
      <c r="M176" s="204"/>
      <c r="N176" s="205"/>
      <c r="O176" s="205"/>
      <c r="P176" s="205"/>
    </row>
    <row r="177" spans="1:16" ht="12.75" customHeight="1" x14ac:dyDescent="0.2">
      <c r="A177" s="197"/>
      <c r="B177" s="198"/>
      <c r="C177" s="199"/>
      <c r="D177" s="197"/>
      <c r="E177" s="198"/>
      <c r="F177" s="199"/>
      <c r="G177" s="200"/>
      <c r="H177" s="201"/>
      <c r="I177" s="202"/>
      <c r="J177" s="203"/>
      <c r="K177" s="203"/>
      <c r="L177" s="203"/>
      <c r="M177" s="204"/>
      <c r="N177" s="205"/>
      <c r="O177" s="205"/>
      <c r="P177" s="205"/>
    </row>
    <row r="178" spans="1:16" ht="12.75" customHeight="1" x14ac:dyDescent="0.2">
      <c r="A178" s="197"/>
      <c r="B178" s="198"/>
      <c r="C178" s="199"/>
      <c r="D178" s="197"/>
      <c r="E178" s="198"/>
      <c r="F178" s="199"/>
      <c r="G178" s="200"/>
      <c r="H178" s="201"/>
      <c r="I178" s="202"/>
      <c r="J178" s="203"/>
      <c r="K178" s="203"/>
      <c r="L178" s="203"/>
      <c r="M178" s="204"/>
      <c r="N178" s="205"/>
      <c r="O178" s="205"/>
      <c r="P178" s="205"/>
    </row>
    <row r="179" spans="1:16" ht="12.75" customHeight="1" x14ac:dyDescent="0.2">
      <c r="A179" s="197"/>
      <c r="B179" s="198"/>
      <c r="C179" s="199"/>
      <c r="D179" s="197"/>
      <c r="E179" s="198"/>
      <c r="F179" s="199"/>
      <c r="G179" s="200"/>
      <c r="H179" s="201"/>
      <c r="I179" s="202"/>
      <c r="J179" s="203"/>
      <c r="K179" s="203"/>
      <c r="L179" s="203"/>
      <c r="M179" s="204"/>
      <c r="N179" s="205"/>
      <c r="O179" s="205"/>
      <c r="P179" s="205"/>
    </row>
    <row r="180" spans="1:16" ht="25.5" customHeight="1" x14ac:dyDescent="0.2">
      <c r="A180" s="197"/>
      <c r="B180" s="198"/>
      <c r="C180" s="199"/>
      <c r="D180" s="197"/>
      <c r="E180" s="198"/>
      <c r="F180" s="199"/>
      <c r="G180" s="200"/>
      <c r="H180" s="201"/>
      <c r="I180" s="202"/>
      <c r="J180" s="203"/>
      <c r="K180" s="203"/>
      <c r="L180" s="203"/>
      <c r="M180" s="204"/>
      <c r="N180" s="205"/>
      <c r="O180" s="205"/>
      <c r="P180" s="205"/>
    </row>
    <row r="181" spans="1:16" ht="25.5" customHeight="1" x14ac:dyDescent="0.2">
      <c r="A181" s="197"/>
      <c r="B181" s="198"/>
      <c r="C181" s="199"/>
      <c r="D181" s="197"/>
      <c r="E181" s="198"/>
      <c r="F181" s="199"/>
      <c r="G181" s="200"/>
      <c r="H181" s="201"/>
      <c r="I181" s="202"/>
      <c r="J181" s="203"/>
      <c r="K181" s="203"/>
      <c r="L181" s="203"/>
      <c r="M181" s="204"/>
      <c r="N181" s="205"/>
      <c r="O181" s="205"/>
      <c r="P181" s="205"/>
    </row>
    <row r="182" spans="1:16" ht="12.75" customHeight="1" x14ac:dyDescent="0.2">
      <c r="A182" s="197"/>
      <c r="B182" s="198"/>
      <c r="C182" s="199"/>
      <c r="D182" s="197"/>
      <c r="E182" s="198"/>
      <c r="F182" s="199"/>
      <c r="G182" s="200"/>
      <c r="H182" s="201"/>
      <c r="I182" s="202"/>
      <c r="J182" s="203"/>
      <c r="K182" s="203"/>
      <c r="L182" s="203"/>
      <c r="M182" s="204"/>
      <c r="N182" s="205"/>
      <c r="O182" s="205"/>
      <c r="P182" s="205"/>
    </row>
    <row r="183" spans="1:16" ht="25.5" customHeight="1" x14ac:dyDescent="0.2">
      <c r="A183" s="197"/>
      <c r="B183" s="198"/>
      <c r="C183" s="199"/>
      <c r="D183" s="197"/>
      <c r="E183" s="198"/>
      <c r="F183" s="199"/>
      <c r="G183" s="200"/>
      <c r="H183" s="201"/>
      <c r="I183" s="202"/>
      <c r="J183" s="203"/>
      <c r="K183" s="203"/>
      <c r="L183" s="203"/>
      <c r="M183" s="204"/>
      <c r="N183" s="205"/>
      <c r="O183" s="205"/>
      <c r="P183" s="205"/>
    </row>
    <row r="184" spans="1:16" ht="25.5" customHeight="1" x14ac:dyDescent="0.2">
      <c r="A184" s="197"/>
      <c r="B184" s="198"/>
      <c r="C184" s="199"/>
      <c r="D184" s="197"/>
      <c r="E184" s="198"/>
      <c r="F184" s="199"/>
      <c r="G184" s="200"/>
      <c r="H184" s="201"/>
      <c r="I184" s="202"/>
      <c r="J184" s="203"/>
      <c r="K184" s="203"/>
      <c r="L184" s="203"/>
      <c r="M184" s="204"/>
      <c r="N184" s="205"/>
      <c r="O184" s="205"/>
      <c r="P184" s="205"/>
    </row>
    <row r="185" spans="1:16" ht="12.75" customHeight="1" x14ac:dyDescent="0.2">
      <c r="A185" s="197"/>
      <c r="B185" s="198"/>
      <c r="C185" s="199"/>
      <c r="D185" s="197"/>
      <c r="E185" s="198"/>
      <c r="F185" s="199"/>
      <c r="G185" s="200"/>
      <c r="H185" s="201"/>
      <c r="I185" s="202"/>
      <c r="J185" s="203"/>
      <c r="K185" s="203"/>
      <c r="L185" s="203"/>
      <c r="M185" s="204"/>
      <c r="N185" s="205"/>
      <c r="O185" s="205"/>
      <c r="P185" s="205"/>
    </row>
    <row r="186" spans="1:16" ht="25.5" customHeight="1" x14ac:dyDescent="0.2">
      <c r="A186" s="197"/>
      <c r="B186" s="198"/>
      <c r="C186" s="199"/>
      <c r="D186" s="197"/>
      <c r="E186" s="198"/>
      <c r="F186" s="199"/>
      <c r="G186" s="200"/>
      <c r="H186" s="201"/>
      <c r="I186" s="202"/>
      <c r="J186" s="203"/>
      <c r="K186" s="203"/>
      <c r="L186" s="203"/>
      <c r="M186" s="204"/>
      <c r="N186" s="205"/>
      <c r="O186" s="205"/>
      <c r="P186" s="205"/>
    </row>
    <row r="187" spans="1:16" ht="12.75" customHeight="1" x14ac:dyDescent="0.2">
      <c r="A187" s="197"/>
      <c r="B187" s="198"/>
      <c r="C187" s="199"/>
      <c r="D187" s="197"/>
      <c r="E187" s="198"/>
      <c r="F187" s="199"/>
      <c r="G187" s="200"/>
      <c r="H187" s="201"/>
      <c r="I187" s="202"/>
      <c r="J187" s="203"/>
      <c r="K187" s="203"/>
      <c r="L187" s="203"/>
      <c r="M187" s="204"/>
      <c r="N187" s="205"/>
      <c r="O187" s="205"/>
      <c r="P187" s="205"/>
    </row>
    <row r="188" spans="1:16" ht="12.75" customHeight="1" x14ac:dyDescent="0.2">
      <c r="A188" s="197"/>
      <c r="B188" s="198"/>
      <c r="C188" s="199"/>
      <c r="D188" s="197"/>
      <c r="E188" s="198"/>
      <c r="F188" s="199"/>
      <c r="G188" s="200"/>
      <c r="H188" s="201"/>
      <c r="I188" s="202"/>
      <c r="J188" s="203"/>
      <c r="K188" s="203"/>
      <c r="L188" s="203"/>
      <c r="M188" s="204"/>
      <c r="N188" s="205"/>
      <c r="O188" s="205"/>
      <c r="P188" s="205"/>
    </row>
    <row r="189" spans="1:16" ht="12.75" customHeight="1" x14ac:dyDescent="0.2">
      <c r="A189" s="197"/>
      <c r="B189" s="198"/>
      <c r="C189" s="199"/>
      <c r="D189" s="197"/>
      <c r="E189" s="198"/>
      <c r="F189" s="199"/>
      <c r="G189" s="200"/>
      <c r="H189" s="201"/>
      <c r="I189" s="202"/>
      <c r="J189" s="203"/>
      <c r="K189" s="203"/>
      <c r="L189" s="203"/>
      <c r="M189" s="204"/>
      <c r="N189" s="205"/>
      <c r="O189" s="205"/>
      <c r="P189" s="205"/>
    </row>
    <row r="190" spans="1:16" ht="25.5" customHeight="1" x14ac:dyDescent="0.2">
      <c r="A190" s="197"/>
      <c r="B190" s="198"/>
      <c r="C190" s="199"/>
      <c r="D190" s="197"/>
      <c r="E190" s="198"/>
      <c r="F190" s="199"/>
      <c r="G190" s="200"/>
      <c r="H190" s="201"/>
      <c r="I190" s="202"/>
      <c r="J190" s="203"/>
      <c r="K190" s="203"/>
      <c r="L190" s="203"/>
      <c r="M190" s="204"/>
      <c r="N190" s="205"/>
      <c r="O190" s="205"/>
      <c r="P190" s="205"/>
    </row>
    <row r="191" spans="1:16" ht="25.5" customHeight="1" x14ac:dyDescent="0.2">
      <c r="A191" s="197"/>
      <c r="B191" s="198"/>
      <c r="C191" s="199"/>
      <c r="D191" s="197"/>
      <c r="E191" s="198"/>
      <c r="F191" s="199"/>
      <c r="G191" s="200"/>
      <c r="H191" s="201"/>
      <c r="I191" s="202"/>
      <c r="J191" s="203"/>
      <c r="K191" s="203"/>
      <c r="L191" s="203"/>
      <c r="M191" s="204"/>
      <c r="N191" s="205"/>
      <c r="O191" s="205"/>
      <c r="P191" s="205"/>
    </row>
    <row r="192" spans="1:16" ht="12.75" customHeight="1" x14ac:dyDescent="0.2">
      <c r="A192" s="197"/>
      <c r="B192" s="198"/>
      <c r="C192" s="199"/>
      <c r="D192" s="197"/>
      <c r="E192" s="198"/>
      <c r="F192" s="199"/>
      <c r="G192" s="200"/>
      <c r="H192" s="201"/>
      <c r="I192" s="202"/>
      <c r="J192" s="203"/>
      <c r="K192" s="203"/>
      <c r="L192" s="203"/>
      <c r="M192" s="204"/>
      <c r="N192" s="205"/>
      <c r="O192" s="205"/>
      <c r="P192" s="205"/>
    </row>
    <row r="193" spans="1:16" ht="12.75" customHeight="1" x14ac:dyDescent="0.2">
      <c r="A193" s="197"/>
      <c r="B193" s="198"/>
      <c r="C193" s="199"/>
      <c r="D193" s="197"/>
      <c r="E193" s="198"/>
      <c r="F193" s="199"/>
      <c r="G193" s="200"/>
      <c r="H193" s="201"/>
      <c r="I193" s="202"/>
      <c r="J193" s="203"/>
      <c r="K193" s="203"/>
      <c r="L193" s="203"/>
      <c r="M193" s="204"/>
      <c r="N193" s="205"/>
      <c r="O193" s="205"/>
      <c r="P193" s="205"/>
    </row>
    <row r="194" spans="1:16" ht="25.5" customHeight="1" x14ac:dyDescent="0.2">
      <c r="A194" s="197"/>
      <c r="B194" s="198"/>
      <c r="C194" s="199"/>
      <c r="D194" s="197"/>
      <c r="E194" s="198"/>
      <c r="F194" s="199"/>
      <c r="G194" s="200"/>
      <c r="H194" s="201"/>
      <c r="I194" s="202"/>
      <c r="J194" s="203"/>
      <c r="K194" s="203"/>
      <c r="L194" s="203"/>
      <c r="M194" s="204"/>
      <c r="N194" s="205"/>
      <c r="O194" s="205"/>
      <c r="P194" s="205"/>
    </row>
    <row r="195" spans="1:16" ht="12.75" customHeight="1" x14ac:dyDescent="0.2">
      <c r="A195" s="197"/>
      <c r="B195" s="198"/>
      <c r="C195" s="199"/>
      <c r="D195" s="197"/>
      <c r="E195" s="198"/>
      <c r="F195" s="199"/>
      <c r="G195" s="200"/>
      <c r="H195" s="201"/>
      <c r="I195" s="202"/>
      <c r="J195" s="203"/>
      <c r="K195" s="203"/>
      <c r="L195" s="203"/>
      <c r="M195" s="204"/>
      <c r="N195" s="205"/>
      <c r="O195" s="205"/>
      <c r="P195" s="205"/>
    </row>
    <row r="196" spans="1:16" ht="12.75" customHeight="1" x14ac:dyDescent="0.2">
      <c r="A196" s="197"/>
      <c r="B196" s="198"/>
      <c r="C196" s="199"/>
      <c r="D196" s="197"/>
      <c r="E196" s="198"/>
      <c r="F196" s="199"/>
      <c r="G196" s="200"/>
      <c r="H196" s="201"/>
      <c r="I196" s="202"/>
      <c r="J196" s="203"/>
      <c r="K196" s="203"/>
      <c r="L196" s="203"/>
      <c r="M196" s="204"/>
      <c r="N196" s="205"/>
      <c r="O196" s="205"/>
      <c r="P196" s="205"/>
    </row>
    <row r="197" spans="1:16" ht="12.75" customHeight="1" x14ac:dyDescent="0.2">
      <c r="A197" s="197"/>
      <c r="B197" s="198"/>
      <c r="C197" s="199"/>
      <c r="D197" s="197"/>
      <c r="E197" s="198"/>
      <c r="F197" s="199"/>
      <c r="G197" s="200"/>
      <c r="H197" s="201"/>
      <c r="I197" s="202"/>
      <c r="J197" s="203"/>
      <c r="K197" s="203"/>
      <c r="L197" s="203"/>
      <c r="M197" s="204"/>
      <c r="N197" s="205"/>
      <c r="O197" s="205"/>
      <c r="P197" s="205"/>
    </row>
    <row r="198" spans="1:16" ht="12.75" customHeight="1" x14ac:dyDescent="0.2">
      <c r="A198" s="197"/>
      <c r="B198" s="198"/>
      <c r="C198" s="199"/>
      <c r="D198" s="197"/>
      <c r="E198" s="198"/>
      <c r="F198" s="199"/>
      <c r="G198" s="200"/>
      <c r="H198" s="201"/>
      <c r="I198" s="202"/>
      <c r="J198" s="203"/>
      <c r="K198" s="203"/>
      <c r="L198" s="203"/>
      <c r="M198" s="204"/>
      <c r="N198" s="205"/>
      <c r="O198" s="205"/>
      <c r="P198" s="205"/>
    </row>
    <row r="199" spans="1:16" ht="12.75" customHeight="1" x14ac:dyDescent="0.2">
      <c r="A199" s="197"/>
      <c r="B199" s="198"/>
      <c r="C199" s="199"/>
      <c r="D199" s="197"/>
      <c r="E199" s="198"/>
      <c r="F199" s="199"/>
      <c r="G199" s="200"/>
      <c r="H199" s="201"/>
      <c r="I199" s="202"/>
      <c r="J199" s="203"/>
      <c r="K199" s="203"/>
      <c r="L199" s="203"/>
      <c r="M199" s="204"/>
      <c r="N199" s="205"/>
      <c r="O199" s="205"/>
      <c r="P199" s="205"/>
    </row>
    <row r="200" spans="1:16" ht="12.75" customHeight="1" x14ac:dyDescent="0.2">
      <c r="A200" s="197"/>
      <c r="B200" s="198"/>
      <c r="C200" s="199"/>
      <c r="D200" s="197"/>
      <c r="E200" s="198"/>
      <c r="F200" s="199"/>
      <c r="G200" s="200"/>
      <c r="H200" s="201"/>
      <c r="I200" s="202"/>
      <c r="J200" s="203"/>
      <c r="K200" s="203"/>
      <c r="L200" s="203"/>
      <c r="M200" s="204"/>
      <c r="N200" s="205"/>
      <c r="O200" s="205"/>
      <c r="P200" s="205"/>
    </row>
    <row r="201" spans="1:16" ht="12.75" customHeight="1" x14ac:dyDescent="0.2">
      <c r="A201" s="197"/>
      <c r="B201" s="198"/>
      <c r="C201" s="199"/>
      <c r="D201" s="197"/>
      <c r="E201" s="198"/>
      <c r="F201" s="199"/>
      <c r="G201" s="200"/>
      <c r="H201" s="201"/>
      <c r="I201" s="202"/>
      <c r="J201" s="203"/>
      <c r="K201" s="203"/>
      <c r="L201" s="203"/>
      <c r="M201" s="204"/>
      <c r="N201" s="205"/>
      <c r="O201" s="205"/>
      <c r="P201" s="205"/>
    </row>
    <row r="202" spans="1:16" ht="76.5" customHeight="1" x14ac:dyDescent="0.2">
      <c r="A202" s="197"/>
      <c r="B202" s="198"/>
      <c r="C202" s="199"/>
      <c r="D202" s="197"/>
      <c r="E202" s="198"/>
      <c r="F202" s="199"/>
      <c r="G202" s="200"/>
      <c r="H202" s="201"/>
      <c r="I202" s="202"/>
      <c r="J202" s="203"/>
      <c r="K202" s="203"/>
      <c r="L202" s="203"/>
      <c r="M202" s="204"/>
      <c r="N202" s="205"/>
      <c r="O202" s="205"/>
      <c r="P202" s="205"/>
    </row>
    <row r="203" spans="1:16" ht="12.75" customHeight="1" x14ac:dyDescent="0.2">
      <c r="A203" s="197"/>
      <c r="B203" s="198"/>
      <c r="C203" s="199"/>
      <c r="D203" s="197"/>
      <c r="E203" s="198"/>
      <c r="F203" s="199"/>
      <c r="G203" s="200"/>
      <c r="H203" s="201"/>
      <c r="I203" s="202"/>
      <c r="J203" s="203"/>
      <c r="K203" s="203"/>
      <c r="L203" s="203"/>
      <c r="M203" s="204"/>
      <c r="N203" s="205"/>
      <c r="O203" s="205"/>
      <c r="P203" s="205"/>
    </row>
    <row r="204" spans="1:16" ht="12.75" customHeight="1" x14ac:dyDescent="0.2">
      <c r="A204" s="197"/>
      <c r="B204" s="198"/>
      <c r="C204" s="199"/>
      <c r="D204" s="197"/>
      <c r="E204" s="198"/>
      <c r="F204" s="199"/>
      <c r="G204" s="200"/>
      <c r="H204" s="201"/>
      <c r="I204" s="202"/>
      <c r="J204" s="203"/>
      <c r="K204" s="203"/>
      <c r="L204" s="203"/>
      <c r="M204" s="204"/>
      <c r="N204" s="205"/>
      <c r="O204" s="205"/>
      <c r="P204" s="205"/>
    </row>
    <row r="205" spans="1:16" ht="12.75" customHeight="1" x14ac:dyDescent="0.2">
      <c r="A205" s="197"/>
      <c r="B205" s="198"/>
      <c r="C205" s="199"/>
      <c r="D205" s="197"/>
      <c r="E205" s="198"/>
      <c r="F205" s="199"/>
      <c r="G205" s="200"/>
      <c r="H205" s="201"/>
      <c r="I205" s="202"/>
      <c r="J205" s="203"/>
      <c r="K205" s="203"/>
      <c r="L205" s="203"/>
      <c r="M205" s="204"/>
      <c r="N205" s="205"/>
      <c r="O205" s="205"/>
      <c r="P205" s="205"/>
    </row>
    <row r="206" spans="1:16" ht="12.75" customHeight="1" x14ac:dyDescent="0.2">
      <c r="A206" s="197"/>
      <c r="B206" s="198"/>
      <c r="C206" s="199"/>
      <c r="D206" s="197"/>
      <c r="E206" s="198"/>
      <c r="F206" s="199"/>
      <c r="G206" s="200"/>
      <c r="H206" s="201"/>
      <c r="I206" s="202"/>
      <c r="J206" s="203"/>
      <c r="K206" s="203"/>
      <c r="L206" s="203"/>
      <c r="M206" s="204"/>
      <c r="N206" s="205"/>
      <c r="O206" s="205"/>
      <c r="P206" s="205"/>
    </row>
    <row r="207" spans="1:16" ht="12.75" customHeight="1" x14ac:dyDescent="0.2">
      <c r="A207" s="197"/>
      <c r="B207" s="198"/>
      <c r="C207" s="199"/>
      <c r="D207" s="197"/>
      <c r="E207" s="198"/>
      <c r="F207" s="199"/>
      <c r="G207" s="200"/>
      <c r="H207" s="201"/>
      <c r="I207" s="202"/>
      <c r="J207" s="203"/>
      <c r="K207" s="203"/>
      <c r="L207" s="203"/>
      <c r="M207" s="204"/>
      <c r="N207" s="205"/>
      <c r="O207" s="205"/>
      <c r="P207" s="205"/>
    </row>
    <row r="208" spans="1:16" ht="12.75" customHeight="1" x14ac:dyDescent="0.2">
      <c r="A208" s="197"/>
      <c r="B208" s="198"/>
      <c r="C208" s="199"/>
      <c r="D208" s="197"/>
      <c r="E208" s="198"/>
      <c r="F208" s="199"/>
      <c r="G208" s="200"/>
      <c r="H208" s="201"/>
      <c r="I208" s="202"/>
      <c r="J208" s="203"/>
      <c r="K208" s="203"/>
      <c r="L208" s="203"/>
      <c r="M208" s="204"/>
      <c r="N208" s="205"/>
      <c r="O208" s="205"/>
      <c r="P208" s="205"/>
    </row>
    <row r="209" spans="1:16" ht="12.75" customHeight="1" x14ac:dyDescent="0.2">
      <c r="A209" s="197"/>
      <c r="B209" s="198"/>
      <c r="C209" s="199"/>
      <c r="D209" s="197"/>
      <c r="E209" s="198"/>
      <c r="F209" s="199"/>
      <c r="G209" s="200"/>
      <c r="H209" s="201"/>
      <c r="I209" s="202"/>
      <c r="J209" s="203"/>
      <c r="K209" s="203"/>
      <c r="L209" s="203"/>
      <c r="M209" s="204"/>
      <c r="N209" s="205"/>
      <c r="O209" s="205"/>
      <c r="P209" s="205"/>
    </row>
    <row r="210" spans="1:16" ht="12.75" customHeight="1" x14ac:dyDescent="0.2">
      <c r="A210" s="197"/>
      <c r="B210" s="198"/>
      <c r="C210" s="199"/>
      <c r="D210" s="197"/>
      <c r="E210" s="198"/>
      <c r="F210" s="199"/>
      <c r="G210" s="200"/>
      <c r="H210" s="201"/>
      <c r="I210" s="202"/>
      <c r="J210" s="203"/>
      <c r="K210" s="203"/>
      <c r="L210" s="203"/>
      <c r="M210" s="204"/>
      <c r="N210" s="205"/>
      <c r="O210" s="205"/>
      <c r="P210" s="205"/>
    </row>
    <row r="211" spans="1:16" ht="38.25" customHeight="1" x14ac:dyDescent="0.2">
      <c r="A211" s="197"/>
      <c r="B211" s="198"/>
      <c r="C211" s="199"/>
      <c r="D211" s="197"/>
      <c r="E211" s="198"/>
      <c r="F211" s="199"/>
      <c r="G211" s="200"/>
      <c r="H211" s="201"/>
      <c r="I211" s="202"/>
      <c r="J211" s="203"/>
      <c r="K211" s="203"/>
      <c r="L211" s="203"/>
      <c r="M211" s="204"/>
      <c r="N211" s="205"/>
      <c r="O211" s="205"/>
      <c r="P211" s="205"/>
    </row>
    <row r="212" spans="1:16" ht="38.25" customHeight="1" x14ac:dyDescent="0.2">
      <c r="A212" s="197"/>
      <c r="B212" s="198"/>
      <c r="C212" s="199"/>
      <c r="D212" s="197"/>
      <c r="E212" s="198"/>
      <c r="F212" s="199"/>
      <c r="G212" s="200"/>
      <c r="H212" s="201"/>
      <c r="I212" s="202"/>
      <c r="J212" s="203"/>
      <c r="K212" s="203"/>
      <c r="L212" s="203"/>
      <c r="M212" s="204"/>
      <c r="N212" s="205"/>
      <c r="O212" s="205"/>
      <c r="P212" s="205"/>
    </row>
    <row r="213" spans="1:16" ht="12.75" customHeight="1" x14ac:dyDescent="0.2">
      <c r="A213" s="197"/>
      <c r="B213" s="198"/>
      <c r="C213" s="199"/>
      <c r="D213" s="197"/>
      <c r="E213" s="198"/>
      <c r="F213" s="199"/>
      <c r="G213" s="200"/>
      <c r="H213" s="201"/>
      <c r="I213" s="202"/>
      <c r="J213" s="203"/>
      <c r="K213" s="203"/>
      <c r="L213" s="203"/>
      <c r="M213" s="204"/>
      <c r="N213" s="205"/>
      <c r="O213" s="205"/>
      <c r="P213" s="205"/>
    </row>
    <row r="214" spans="1:16" ht="12.75" customHeight="1" x14ac:dyDescent="0.2">
      <c r="A214" s="197"/>
      <c r="B214" s="198"/>
      <c r="C214" s="199"/>
      <c r="D214" s="197"/>
      <c r="E214" s="198"/>
      <c r="F214" s="199"/>
      <c r="G214" s="200"/>
      <c r="H214" s="201"/>
      <c r="I214" s="202"/>
      <c r="J214" s="203"/>
      <c r="K214" s="203"/>
      <c r="L214" s="203"/>
      <c r="M214" s="204"/>
      <c r="N214" s="205"/>
      <c r="O214" s="205"/>
      <c r="P214" s="205"/>
    </row>
    <row r="215" spans="1:16" ht="12.75" customHeight="1" x14ac:dyDescent="0.2">
      <c r="A215" s="197"/>
      <c r="B215" s="198"/>
      <c r="C215" s="199"/>
      <c r="D215" s="197"/>
      <c r="E215" s="198"/>
      <c r="F215" s="199"/>
      <c r="G215" s="200"/>
      <c r="H215" s="201"/>
      <c r="I215" s="202"/>
      <c r="J215" s="203"/>
      <c r="K215" s="203"/>
      <c r="L215" s="203"/>
      <c r="M215" s="204"/>
      <c r="N215" s="205"/>
      <c r="O215" s="205"/>
      <c r="P215" s="205"/>
    </row>
    <row r="216" spans="1:16" ht="12.75" customHeight="1" x14ac:dyDescent="0.2">
      <c r="A216" s="197"/>
      <c r="B216" s="198"/>
      <c r="C216" s="199"/>
      <c r="D216" s="197"/>
      <c r="E216" s="198"/>
      <c r="F216" s="199"/>
      <c r="G216" s="200"/>
      <c r="H216" s="201"/>
      <c r="I216" s="202"/>
      <c r="J216" s="203"/>
      <c r="K216" s="203"/>
      <c r="L216" s="203"/>
      <c r="M216" s="204"/>
      <c r="N216" s="205"/>
      <c r="O216" s="205"/>
      <c r="P216" s="205"/>
    </row>
    <row r="217" spans="1:16" ht="12.75" customHeight="1" x14ac:dyDescent="0.2">
      <c r="A217" s="197"/>
      <c r="B217" s="198"/>
      <c r="C217" s="199"/>
      <c r="D217" s="197"/>
      <c r="E217" s="198"/>
      <c r="F217" s="199"/>
      <c r="G217" s="200"/>
      <c r="H217" s="201"/>
      <c r="I217" s="202"/>
      <c r="J217" s="203"/>
      <c r="K217" s="203"/>
      <c r="L217" s="203"/>
      <c r="M217" s="204"/>
      <c r="N217" s="205"/>
      <c r="O217" s="205"/>
      <c r="P217" s="205"/>
    </row>
    <row r="218" spans="1:16" ht="12.75" customHeight="1" x14ac:dyDescent="0.2">
      <c r="A218" s="197"/>
      <c r="B218" s="198"/>
      <c r="C218" s="199"/>
      <c r="D218" s="197"/>
      <c r="E218" s="198"/>
      <c r="F218" s="199"/>
      <c r="G218" s="200"/>
      <c r="H218" s="201"/>
      <c r="I218" s="202"/>
      <c r="J218" s="203"/>
      <c r="K218" s="203"/>
      <c r="L218" s="203"/>
      <c r="M218" s="204"/>
      <c r="N218" s="205"/>
      <c r="O218" s="205"/>
      <c r="P218" s="205"/>
    </row>
    <row r="219" spans="1:16" ht="12.75" customHeight="1" x14ac:dyDescent="0.2">
      <c r="A219" s="197"/>
      <c r="B219" s="198"/>
      <c r="C219" s="199"/>
      <c r="D219" s="197"/>
      <c r="E219" s="198"/>
      <c r="F219" s="199"/>
      <c r="G219" s="200"/>
      <c r="H219" s="201"/>
      <c r="I219" s="202"/>
      <c r="J219" s="203"/>
      <c r="K219" s="203"/>
      <c r="L219" s="203"/>
      <c r="M219" s="204"/>
      <c r="N219" s="205"/>
      <c r="O219" s="205"/>
      <c r="P219" s="205"/>
    </row>
    <row r="220" spans="1:16" ht="12.75" customHeight="1" x14ac:dyDescent="0.2">
      <c r="A220" s="197"/>
      <c r="B220" s="198"/>
      <c r="C220" s="199"/>
      <c r="D220" s="197"/>
      <c r="E220" s="198"/>
      <c r="F220" s="199"/>
      <c r="G220" s="200"/>
      <c r="H220" s="201"/>
      <c r="I220" s="202"/>
      <c r="J220" s="203"/>
      <c r="K220" s="203"/>
      <c r="L220" s="203"/>
      <c r="M220" s="204"/>
      <c r="N220" s="205"/>
      <c r="O220" s="205"/>
      <c r="P220" s="205"/>
    </row>
    <row r="221" spans="1:16" ht="12.75" customHeight="1" x14ac:dyDescent="0.2">
      <c r="A221" s="197"/>
      <c r="B221" s="198"/>
      <c r="C221" s="199"/>
      <c r="D221" s="197"/>
      <c r="E221" s="198"/>
      <c r="F221" s="199"/>
      <c r="G221" s="200"/>
      <c r="H221" s="201"/>
      <c r="I221" s="202"/>
      <c r="J221" s="203"/>
      <c r="K221" s="203"/>
      <c r="L221" s="203"/>
      <c r="M221" s="204"/>
      <c r="N221" s="205"/>
      <c r="O221" s="205"/>
      <c r="P221" s="205"/>
    </row>
    <row r="222" spans="1:16" ht="12.75" customHeight="1" x14ac:dyDescent="0.2">
      <c r="A222" s="197"/>
      <c r="B222" s="198"/>
      <c r="C222" s="199"/>
      <c r="D222" s="197"/>
      <c r="E222" s="198"/>
      <c r="F222" s="199"/>
      <c r="G222" s="200"/>
      <c r="H222" s="201"/>
      <c r="I222" s="202"/>
      <c r="J222" s="203"/>
      <c r="K222" s="203"/>
      <c r="L222" s="203"/>
      <c r="M222" s="204"/>
      <c r="N222" s="205"/>
      <c r="O222" s="205"/>
      <c r="P222" s="205"/>
    </row>
    <row r="223" spans="1:16" ht="12.75" customHeight="1" x14ac:dyDescent="0.2">
      <c r="A223" s="197"/>
      <c r="B223" s="198"/>
      <c r="C223" s="199"/>
      <c r="D223" s="197"/>
      <c r="E223" s="198"/>
      <c r="F223" s="199"/>
      <c r="G223" s="200"/>
      <c r="H223" s="201"/>
      <c r="I223" s="202"/>
      <c r="J223" s="203"/>
      <c r="K223" s="203"/>
      <c r="L223" s="203"/>
      <c r="M223" s="204"/>
      <c r="N223" s="205"/>
      <c r="O223" s="205"/>
      <c r="P223" s="205"/>
    </row>
    <row r="224" spans="1:16" ht="12.75" customHeight="1" x14ac:dyDescent="0.2">
      <c r="A224" s="197"/>
      <c r="B224" s="198"/>
      <c r="C224" s="199"/>
      <c r="D224" s="197"/>
      <c r="E224" s="198"/>
      <c r="F224" s="199"/>
      <c r="G224" s="200"/>
      <c r="H224" s="201"/>
      <c r="I224" s="202"/>
      <c r="J224" s="203"/>
      <c r="K224" s="203"/>
      <c r="L224" s="203"/>
      <c r="M224" s="204"/>
      <c r="N224" s="205"/>
      <c r="O224" s="205"/>
      <c r="P224" s="205"/>
    </row>
    <row r="225" spans="1:16" ht="12.75" customHeight="1" x14ac:dyDescent="0.2">
      <c r="A225" s="197"/>
      <c r="B225" s="198"/>
      <c r="C225" s="199"/>
      <c r="D225" s="197"/>
      <c r="E225" s="198"/>
      <c r="F225" s="199"/>
      <c r="G225" s="200"/>
      <c r="H225" s="201"/>
      <c r="I225" s="202"/>
      <c r="J225" s="203"/>
      <c r="K225" s="203"/>
      <c r="L225" s="203"/>
      <c r="M225" s="204"/>
      <c r="N225" s="205"/>
      <c r="O225" s="205"/>
      <c r="P225" s="205"/>
    </row>
    <row r="226" spans="1:16" ht="25.5" customHeight="1" x14ac:dyDescent="0.2">
      <c r="A226" s="197"/>
      <c r="B226" s="198"/>
      <c r="C226" s="199"/>
      <c r="D226" s="197"/>
      <c r="E226" s="198"/>
      <c r="F226" s="199"/>
      <c r="G226" s="200"/>
      <c r="H226" s="201"/>
      <c r="I226" s="202"/>
      <c r="J226" s="203"/>
      <c r="K226" s="203"/>
      <c r="L226" s="203"/>
      <c r="M226" s="204"/>
      <c r="N226" s="205"/>
      <c r="O226" s="205"/>
      <c r="P226" s="205"/>
    </row>
    <row r="227" spans="1:16" ht="12.75" customHeight="1" x14ac:dyDescent="0.2">
      <c r="A227" s="197"/>
      <c r="B227" s="198"/>
      <c r="C227" s="199"/>
      <c r="D227" s="197"/>
      <c r="E227" s="198"/>
      <c r="F227" s="199"/>
      <c r="G227" s="200"/>
      <c r="H227" s="201"/>
      <c r="I227" s="202"/>
      <c r="J227" s="203"/>
      <c r="K227" s="203"/>
      <c r="L227" s="203"/>
      <c r="M227" s="204"/>
      <c r="N227" s="205"/>
      <c r="O227" s="205"/>
      <c r="P227" s="205"/>
    </row>
    <row r="228" spans="1:16" ht="12.75" customHeight="1" x14ac:dyDescent="0.2">
      <c r="A228" s="197"/>
      <c r="B228" s="198"/>
      <c r="C228" s="199"/>
      <c r="D228" s="197"/>
      <c r="E228" s="198"/>
      <c r="F228" s="199"/>
      <c r="G228" s="200"/>
      <c r="H228" s="201"/>
      <c r="I228" s="202"/>
      <c r="J228" s="203"/>
      <c r="K228" s="203"/>
      <c r="L228" s="203"/>
      <c r="M228" s="204"/>
      <c r="N228" s="205"/>
      <c r="O228" s="205"/>
      <c r="P228" s="205"/>
    </row>
    <row r="229" spans="1:16" ht="12.75" customHeight="1" x14ac:dyDescent="0.2">
      <c r="A229" s="197"/>
      <c r="B229" s="198"/>
      <c r="C229" s="199"/>
      <c r="D229" s="197"/>
      <c r="E229" s="198"/>
      <c r="F229" s="199"/>
      <c r="G229" s="200"/>
      <c r="H229" s="201"/>
      <c r="I229" s="202"/>
      <c r="J229" s="203"/>
      <c r="K229" s="203"/>
      <c r="L229" s="203"/>
      <c r="M229" s="204"/>
      <c r="N229" s="205"/>
      <c r="O229" s="205"/>
      <c r="P229" s="205"/>
    </row>
    <row r="230" spans="1:16" ht="12.75" customHeight="1" x14ac:dyDescent="0.2">
      <c r="A230" s="197"/>
      <c r="B230" s="198"/>
      <c r="C230" s="199"/>
      <c r="D230" s="197"/>
      <c r="E230" s="198"/>
      <c r="F230" s="199"/>
      <c r="G230" s="200"/>
      <c r="H230" s="201"/>
      <c r="I230" s="202"/>
      <c r="J230" s="203"/>
      <c r="K230" s="203"/>
      <c r="L230" s="203"/>
      <c r="M230" s="204"/>
      <c r="N230" s="205"/>
      <c r="O230" s="205"/>
      <c r="P230" s="205"/>
    </row>
    <row r="231" spans="1:16" ht="12.75" customHeight="1" x14ac:dyDescent="0.2">
      <c r="A231" s="197"/>
      <c r="B231" s="198"/>
      <c r="C231" s="199"/>
      <c r="D231" s="197"/>
      <c r="E231" s="198"/>
      <c r="F231" s="199"/>
      <c r="G231" s="200"/>
      <c r="H231" s="201"/>
      <c r="I231" s="202"/>
      <c r="J231" s="203"/>
      <c r="K231" s="203"/>
      <c r="L231" s="203"/>
      <c r="M231" s="204"/>
      <c r="N231" s="205"/>
      <c r="O231" s="205"/>
      <c r="P231" s="205"/>
    </row>
    <row r="232" spans="1:16" ht="12.75" customHeight="1" x14ac:dyDescent="0.2">
      <c r="A232" s="197"/>
      <c r="B232" s="198"/>
      <c r="C232" s="199"/>
      <c r="D232" s="197"/>
      <c r="E232" s="198"/>
      <c r="F232" s="199"/>
      <c r="G232" s="200"/>
      <c r="H232" s="201"/>
      <c r="I232" s="202"/>
      <c r="J232" s="203"/>
      <c r="K232" s="203"/>
      <c r="L232" s="203"/>
      <c r="M232" s="204"/>
      <c r="N232" s="205"/>
      <c r="O232" s="205"/>
      <c r="P232" s="205"/>
    </row>
    <row r="233" spans="1:16" ht="12.75" customHeight="1" x14ac:dyDescent="0.2">
      <c r="A233" s="197"/>
      <c r="B233" s="198"/>
      <c r="C233" s="199"/>
      <c r="D233" s="197"/>
      <c r="E233" s="198"/>
      <c r="F233" s="199"/>
      <c r="G233" s="200"/>
      <c r="H233" s="201"/>
      <c r="I233" s="202"/>
      <c r="J233" s="203"/>
      <c r="K233" s="203"/>
      <c r="L233" s="203"/>
      <c r="M233" s="204"/>
      <c r="N233" s="205"/>
      <c r="O233" s="205"/>
      <c r="P233" s="205"/>
    </row>
    <row r="234" spans="1:16" ht="12.75" customHeight="1" x14ac:dyDescent="0.2">
      <c r="A234" s="197"/>
      <c r="B234" s="198"/>
      <c r="C234" s="199"/>
      <c r="D234" s="197"/>
      <c r="E234" s="198"/>
      <c r="F234" s="199"/>
      <c r="G234" s="200"/>
      <c r="H234" s="201"/>
      <c r="I234" s="202"/>
      <c r="J234" s="203"/>
      <c r="K234" s="203"/>
      <c r="L234" s="203"/>
      <c r="M234" s="204"/>
      <c r="N234" s="205"/>
      <c r="O234" s="205"/>
      <c r="P234" s="205"/>
    </row>
    <row r="235" spans="1:16" ht="12.75" customHeight="1" x14ac:dyDescent="0.2">
      <c r="A235" s="197"/>
      <c r="B235" s="198"/>
      <c r="C235" s="199"/>
      <c r="D235" s="197"/>
      <c r="E235" s="198"/>
      <c r="F235" s="199"/>
      <c r="G235" s="200"/>
      <c r="H235" s="201"/>
      <c r="I235" s="202"/>
      <c r="J235" s="203"/>
      <c r="K235" s="203"/>
      <c r="L235" s="203"/>
      <c r="M235" s="204"/>
      <c r="N235" s="205"/>
      <c r="O235" s="205"/>
      <c r="P235" s="205"/>
    </row>
    <row r="236" spans="1:16" ht="12.75" customHeight="1" x14ac:dyDescent="0.2">
      <c r="A236" s="197"/>
      <c r="B236" s="198"/>
      <c r="C236" s="199"/>
      <c r="D236" s="197"/>
      <c r="E236" s="198"/>
      <c r="F236" s="199"/>
      <c r="G236" s="200"/>
      <c r="H236" s="201"/>
      <c r="I236" s="202"/>
      <c r="J236" s="203"/>
      <c r="K236" s="203"/>
      <c r="L236" s="203"/>
      <c r="M236" s="204"/>
      <c r="N236" s="205"/>
      <c r="O236" s="205"/>
      <c r="P236" s="205"/>
    </row>
    <row r="237" spans="1:16" ht="12.75" customHeight="1" x14ac:dyDescent="0.2">
      <c r="A237" s="197"/>
      <c r="B237" s="198"/>
      <c r="C237" s="199"/>
      <c r="D237" s="197"/>
      <c r="E237" s="198"/>
      <c r="F237" s="199"/>
      <c r="G237" s="200"/>
      <c r="H237" s="201"/>
      <c r="I237" s="202"/>
      <c r="J237" s="203"/>
      <c r="K237" s="203"/>
      <c r="L237" s="203"/>
      <c r="M237" s="204"/>
      <c r="N237" s="205"/>
      <c r="O237" s="205"/>
      <c r="P237" s="205"/>
    </row>
    <row r="238" spans="1:16" ht="12.75" customHeight="1" x14ac:dyDescent="0.2">
      <c r="A238" s="197"/>
      <c r="B238" s="198"/>
      <c r="C238" s="199"/>
      <c r="D238" s="197"/>
      <c r="E238" s="198"/>
      <c r="F238" s="199"/>
      <c r="G238" s="200"/>
      <c r="H238" s="201"/>
      <c r="I238" s="202"/>
      <c r="J238" s="203"/>
      <c r="K238" s="203"/>
      <c r="L238" s="203"/>
      <c r="M238" s="204"/>
      <c r="N238" s="205"/>
      <c r="O238" s="205"/>
      <c r="P238" s="205"/>
    </row>
    <row r="239" spans="1:16" ht="12.75" customHeight="1" x14ac:dyDescent="0.2">
      <c r="A239" s="197"/>
      <c r="B239" s="198"/>
      <c r="C239" s="199"/>
      <c r="D239" s="197"/>
      <c r="E239" s="198"/>
      <c r="F239" s="199"/>
      <c r="G239" s="200"/>
      <c r="H239" s="201"/>
      <c r="I239" s="202"/>
      <c r="J239" s="203"/>
      <c r="K239" s="203"/>
      <c r="L239" s="203"/>
      <c r="M239" s="204"/>
      <c r="N239" s="205"/>
      <c r="O239" s="205"/>
      <c r="P239" s="205"/>
    </row>
    <row r="240" spans="1:16" ht="12.75" customHeight="1" x14ac:dyDescent="0.2">
      <c r="A240" s="197"/>
      <c r="B240" s="198"/>
      <c r="C240" s="199"/>
      <c r="D240" s="197"/>
      <c r="E240" s="198"/>
      <c r="F240" s="199"/>
      <c r="G240" s="200"/>
      <c r="H240" s="201"/>
      <c r="I240" s="202"/>
      <c r="J240" s="203"/>
      <c r="K240" s="203"/>
      <c r="L240" s="203"/>
      <c r="M240" s="204"/>
      <c r="N240" s="205"/>
      <c r="O240" s="205"/>
      <c r="P240" s="205"/>
    </row>
    <row r="241" spans="1:16" ht="12.75" customHeight="1" x14ac:dyDescent="0.2">
      <c r="A241" s="197"/>
      <c r="B241" s="198"/>
      <c r="C241" s="199"/>
      <c r="D241" s="197"/>
      <c r="E241" s="198"/>
      <c r="F241" s="199"/>
      <c r="G241" s="200"/>
      <c r="H241" s="201"/>
      <c r="I241" s="202"/>
      <c r="J241" s="203"/>
      <c r="K241" s="203"/>
      <c r="L241" s="203"/>
      <c r="M241" s="204"/>
      <c r="N241" s="205"/>
      <c r="O241" s="205"/>
      <c r="P241" s="205"/>
    </row>
    <row r="242" spans="1:16" ht="12.75" customHeight="1" x14ac:dyDescent="0.2">
      <c r="A242" s="197"/>
      <c r="B242" s="198"/>
      <c r="C242" s="199"/>
      <c r="D242" s="197"/>
      <c r="E242" s="198"/>
      <c r="F242" s="199"/>
      <c r="G242" s="200"/>
      <c r="H242" s="201"/>
      <c r="I242" s="202"/>
      <c r="J242" s="203"/>
      <c r="K242" s="203"/>
      <c r="L242" s="203"/>
      <c r="M242" s="204"/>
      <c r="N242" s="205"/>
      <c r="O242" s="205"/>
      <c r="P242" s="205"/>
    </row>
    <row r="243" spans="1:16" ht="12.75" customHeight="1" x14ac:dyDescent="0.2">
      <c r="A243" s="197"/>
      <c r="B243" s="198"/>
      <c r="C243" s="199"/>
      <c r="D243" s="197"/>
      <c r="E243" s="198"/>
      <c r="F243" s="199"/>
      <c r="G243" s="200"/>
      <c r="H243" s="201"/>
      <c r="I243" s="202"/>
      <c r="J243" s="203"/>
      <c r="K243" s="203"/>
      <c r="L243" s="203"/>
      <c r="M243" s="204"/>
      <c r="N243" s="205"/>
      <c r="O243" s="205"/>
      <c r="P243" s="205"/>
    </row>
    <row r="244" spans="1:16" ht="12.75" customHeight="1" x14ac:dyDescent="0.2">
      <c r="A244" s="197"/>
      <c r="B244" s="198"/>
      <c r="C244" s="199"/>
      <c r="D244" s="197"/>
      <c r="E244" s="198"/>
      <c r="F244" s="199"/>
      <c r="G244" s="200"/>
      <c r="H244" s="201"/>
      <c r="I244" s="202"/>
      <c r="J244" s="203"/>
      <c r="K244" s="203"/>
      <c r="L244" s="203"/>
      <c r="M244" s="204"/>
      <c r="N244" s="205"/>
      <c r="O244" s="205"/>
      <c r="P244" s="205"/>
    </row>
    <row r="245" spans="1:16" ht="12.75" customHeight="1" x14ac:dyDescent="0.2">
      <c r="A245" s="197"/>
      <c r="B245" s="198"/>
      <c r="C245" s="199"/>
      <c r="D245" s="197"/>
      <c r="E245" s="198"/>
      <c r="F245" s="199"/>
      <c r="G245" s="200"/>
      <c r="H245" s="201"/>
      <c r="I245" s="202"/>
      <c r="J245" s="203"/>
      <c r="K245" s="203"/>
      <c r="L245" s="203"/>
      <c r="M245" s="204"/>
      <c r="N245" s="205"/>
      <c r="O245" s="205"/>
      <c r="P245" s="205"/>
    </row>
    <row r="246" spans="1:16" ht="12.75" customHeight="1" x14ac:dyDescent="0.2">
      <c r="A246" s="197"/>
      <c r="B246" s="198"/>
      <c r="C246" s="199"/>
      <c r="D246" s="197"/>
      <c r="E246" s="198"/>
      <c r="F246" s="199"/>
      <c r="G246" s="200"/>
      <c r="H246" s="201"/>
      <c r="I246" s="202"/>
      <c r="J246" s="203"/>
      <c r="K246" s="203"/>
      <c r="L246" s="203"/>
      <c r="M246" s="204"/>
      <c r="N246" s="205"/>
      <c r="O246" s="205"/>
      <c r="P246" s="205"/>
    </row>
    <row r="247" spans="1:16" ht="12.75" customHeight="1" x14ac:dyDescent="0.2">
      <c r="A247" s="197"/>
      <c r="B247" s="198"/>
      <c r="C247" s="199"/>
      <c r="D247" s="197"/>
      <c r="E247" s="198"/>
      <c r="F247" s="199"/>
      <c r="G247" s="200"/>
      <c r="H247" s="201"/>
      <c r="I247" s="202"/>
      <c r="J247" s="203"/>
      <c r="K247" s="203"/>
      <c r="L247" s="203"/>
      <c r="M247" s="204"/>
      <c r="N247" s="205"/>
      <c r="O247" s="205"/>
      <c r="P247" s="205"/>
    </row>
    <row r="248" spans="1:16" ht="12.75" customHeight="1" x14ac:dyDescent="0.2">
      <c r="A248" s="197"/>
      <c r="B248" s="198"/>
      <c r="C248" s="199"/>
      <c r="D248" s="197"/>
      <c r="E248" s="198"/>
      <c r="F248" s="199"/>
      <c r="G248" s="200"/>
      <c r="H248" s="201"/>
      <c r="I248" s="202"/>
      <c r="J248" s="203"/>
      <c r="K248" s="203"/>
      <c r="L248" s="203"/>
      <c r="M248" s="204"/>
      <c r="N248" s="205"/>
      <c r="O248" s="205"/>
      <c r="P248" s="205"/>
    </row>
    <row r="249" spans="1:16" ht="12.75" customHeight="1" x14ac:dyDescent="0.2">
      <c r="A249" s="197"/>
      <c r="B249" s="198"/>
      <c r="C249" s="199"/>
      <c r="D249" s="197"/>
      <c r="E249" s="198"/>
      <c r="F249" s="199"/>
      <c r="G249" s="200"/>
      <c r="H249" s="201"/>
      <c r="I249" s="202"/>
      <c r="J249" s="203"/>
      <c r="K249" s="203"/>
      <c r="L249" s="203"/>
      <c r="M249" s="204"/>
      <c r="N249" s="205"/>
      <c r="O249" s="205"/>
      <c r="P249" s="205"/>
    </row>
    <row r="250" spans="1:16" ht="12.75" customHeight="1" x14ac:dyDescent="0.2">
      <c r="A250" s="197"/>
      <c r="B250" s="198"/>
      <c r="C250" s="199"/>
      <c r="D250" s="197"/>
      <c r="E250" s="198"/>
      <c r="F250" s="199"/>
      <c r="G250" s="200"/>
      <c r="H250" s="201"/>
      <c r="I250" s="202"/>
      <c r="J250" s="203"/>
      <c r="K250" s="203"/>
      <c r="L250" s="203"/>
      <c r="M250" s="204"/>
      <c r="N250" s="205"/>
      <c r="O250" s="205"/>
      <c r="P250" s="205"/>
    </row>
    <row r="251" spans="1:16" ht="12.75" customHeight="1" x14ac:dyDescent="0.2">
      <c r="A251" s="197"/>
      <c r="B251" s="198"/>
      <c r="C251" s="199"/>
      <c r="D251" s="197"/>
      <c r="E251" s="198"/>
      <c r="F251" s="199"/>
      <c r="G251" s="200"/>
      <c r="H251" s="201"/>
      <c r="I251" s="202"/>
      <c r="J251" s="203"/>
      <c r="K251" s="203"/>
      <c r="L251" s="203"/>
      <c r="M251" s="204"/>
      <c r="N251" s="205"/>
      <c r="O251" s="205"/>
      <c r="P251" s="205"/>
    </row>
    <row r="252" spans="1:16" ht="12.75" customHeight="1" x14ac:dyDescent="0.2">
      <c r="A252" s="197"/>
      <c r="B252" s="198"/>
      <c r="C252" s="199"/>
      <c r="D252" s="197"/>
      <c r="E252" s="198"/>
      <c r="F252" s="199"/>
      <c r="G252" s="200"/>
      <c r="H252" s="201"/>
      <c r="I252" s="202"/>
      <c r="J252" s="203"/>
      <c r="K252" s="203"/>
      <c r="L252" s="203"/>
      <c r="M252" s="204"/>
      <c r="N252" s="205"/>
      <c r="O252" s="205"/>
      <c r="P252" s="205"/>
    </row>
    <row r="253" spans="1:16" ht="12.75" customHeight="1" x14ac:dyDescent="0.2">
      <c r="A253" s="197"/>
      <c r="B253" s="198"/>
      <c r="C253" s="199"/>
      <c r="D253" s="197"/>
      <c r="E253" s="198"/>
      <c r="F253" s="199"/>
      <c r="G253" s="200"/>
      <c r="H253" s="201"/>
      <c r="I253" s="202"/>
      <c r="J253" s="203"/>
      <c r="K253" s="203"/>
      <c r="L253" s="203"/>
      <c r="M253" s="204"/>
      <c r="N253" s="205"/>
      <c r="O253" s="205"/>
      <c r="P253" s="205"/>
    </row>
    <row r="254" spans="1:16" ht="12.75" customHeight="1" x14ac:dyDescent="0.2">
      <c r="A254" s="197"/>
      <c r="B254" s="198"/>
      <c r="C254" s="199"/>
      <c r="D254" s="197"/>
      <c r="E254" s="198"/>
      <c r="F254" s="199"/>
      <c r="G254" s="200"/>
      <c r="H254" s="201"/>
      <c r="I254" s="202"/>
      <c r="J254" s="203"/>
      <c r="K254" s="203"/>
      <c r="L254" s="203"/>
      <c r="M254" s="204"/>
      <c r="N254" s="205"/>
      <c r="O254" s="205"/>
      <c r="P254" s="205"/>
    </row>
    <row r="255" spans="1:16" ht="12.75" customHeight="1" x14ac:dyDescent="0.2">
      <c r="A255" s="197"/>
      <c r="B255" s="198"/>
      <c r="C255" s="199"/>
      <c r="D255" s="197"/>
      <c r="E255" s="198"/>
      <c r="F255" s="199"/>
      <c r="G255" s="200"/>
      <c r="H255" s="201"/>
      <c r="I255" s="202"/>
      <c r="J255" s="203"/>
      <c r="K255" s="203"/>
      <c r="L255" s="203"/>
      <c r="M255" s="204"/>
      <c r="N255" s="205"/>
      <c r="O255" s="205"/>
      <c r="P255" s="205"/>
    </row>
    <row r="256" spans="1:16" ht="12.75" customHeight="1" x14ac:dyDescent="0.2">
      <c r="A256" s="197"/>
      <c r="B256" s="198"/>
      <c r="C256" s="199"/>
      <c r="D256" s="197"/>
      <c r="E256" s="198"/>
      <c r="F256" s="199"/>
      <c r="G256" s="200"/>
      <c r="H256" s="201"/>
      <c r="I256" s="202"/>
      <c r="J256" s="203"/>
      <c r="K256" s="203"/>
      <c r="L256" s="203"/>
      <c r="M256" s="204"/>
      <c r="N256" s="205"/>
      <c r="O256" s="205"/>
      <c r="P256" s="205"/>
    </row>
    <row r="257" spans="1:16" ht="12.75" customHeight="1" x14ac:dyDescent="0.2">
      <c r="A257" s="197"/>
      <c r="B257" s="198"/>
      <c r="C257" s="199"/>
      <c r="D257" s="197"/>
      <c r="E257" s="198"/>
      <c r="F257" s="199"/>
      <c r="G257" s="200"/>
      <c r="H257" s="201"/>
      <c r="I257" s="202"/>
      <c r="J257" s="203"/>
      <c r="K257" s="203"/>
      <c r="L257" s="203"/>
      <c r="M257" s="204"/>
      <c r="N257" s="205"/>
      <c r="O257" s="205"/>
      <c r="P257" s="205"/>
    </row>
    <row r="258" spans="1:16" ht="12.75" customHeight="1" x14ac:dyDescent="0.2">
      <c r="A258" s="197"/>
      <c r="B258" s="198"/>
      <c r="C258" s="199"/>
      <c r="D258" s="197"/>
      <c r="E258" s="198"/>
      <c r="F258" s="199"/>
      <c r="G258" s="200"/>
      <c r="H258" s="201"/>
      <c r="I258" s="202"/>
      <c r="J258" s="203"/>
      <c r="K258" s="203"/>
      <c r="L258" s="203"/>
      <c r="M258" s="204"/>
      <c r="N258" s="205"/>
      <c r="O258" s="205"/>
      <c r="P258" s="205"/>
    </row>
    <row r="259" spans="1:16" ht="12.75" customHeight="1" x14ac:dyDescent="0.2">
      <c r="A259" s="197"/>
      <c r="B259" s="198"/>
      <c r="C259" s="199"/>
      <c r="D259" s="197"/>
      <c r="E259" s="198"/>
      <c r="F259" s="199"/>
      <c r="G259" s="200"/>
      <c r="H259" s="201"/>
      <c r="I259" s="202"/>
      <c r="J259" s="203"/>
      <c r="K259" s="203"/>
      <c r="L259" s="203"/>
      <c r="M259" s="204"/>
      <c r="N259" s="205"/>
      <c r="O259" s="205"/>
      <c r="P259" s="205"/>
    </row>
    <row r="260" spans="1:16" ht="12.75" customHeight="1" x14ac:dyDescent="0.2">
      <c r="A260" s="197"/>
      <c r="B260" s="198"/>
      <c r="C260" s="199"/>
      <c r="D260" s="197"/>
      <c r="E260" s="198"/>
      <c r="F260" s="199"/>
      <c r="G260" s="200"/>
      <c r="H260" s="201"/>
      <c r="I260" s="202"/>
      <c r="J260" s="203"/>
      <c r="K260" s="203"/>
      <c r="L260" s="203"/>
      <c r="M260" s="204"/>
      <c r="N260" s="205"/>
      <c r="O260" s="205"/>
      <c r="P260" s="205"/>
    </row>
    <row r="261" spans="1:16" ht="12.75" customHeight="1" x14ac:dyDescent="0.2">
      <c r="A261" s="197"/>
      <c r="B261" s="198"/>
      <c r="C261" s="199"/>
      <c r="D261" s="197"/>
      <c r="E261" s="198"/>
      <c r="F261" s="199"/>
      <c r="G261" s="200"/>
      <c r="H261" s="201"/>
      <c r="I261" s="202"/>
      <c r="J261" s="203"/>
      <c r="K261" s="203"/>
      <c r="L261" s="203"/>
      <c r="M261" s="204"/>
      <c r="N261" s="205"/>
      <c r="O261" s="205"/>
      <c r="P261" s="205"/>
    </row>
    <row r="262" spans="1:16" ht="12.75" customHeight="1" x14ac:dyDescent="0.2">
      <c r="A262" s="197"/>
      <c r="B262" s="198"/>
      <c r="C262" s="199"/>
      <c r="D262" s="197"/>
      <c r="E262" s="198"/>
      <c r="F262" s="199"/>
      <c r="G262" s="200"/>
      <c r="H262" s="201"/>
      <c r="I262" s="202"/>
      <c r="J262" s="203"/>
      <c r="K262" s="203"/>
      <c r="L262" s="203"/>
      <c r="M262" s="204"/>
      <c r="N262" s="205"/>
      <c r="O262" s="205"/>
      <c r="P262" s="205"/>
    </row>
    <row r="263" spans="1:16" ht="12.75" customHeight="1" x14ac:dyDescent="0.2">
      <c r="A263" s="197"/>
      <c r="B263" s="198"/>
      <c r="C263" s="199"/>
      <c r="D263" s="197"/>
      <c r="E263" s="198"/>
      <c r="F263" s="199"/>
      <c r="G263" s="200"/>
      <c r="H263" s="201"/>
      <c r="I263" s="202"/>
      <c r="J263" s="203"/>
      <c r="K263" s="203"/>
      <c r="L263" s="203"/>
      <c r="M263" s="204"/>
      <c r="N263" s="205"/>
      <c r="O263" s="205"/>
      <c r="P263" s="205"/>
    </row>
    <row r="264" spans="1:16" ht="12.75" customHeight="1" x14ac:dyDescent="0.2">
      <c r="A264" s="197"/>
      <c r="B264" s="198"/>
      <c r="C264" s="199"/>
      <c r="D264" s="197"/>
      <c r="E264" s="198"/>
      <c r="F264" s="199"/>
      <c r="G264" s="200"/>
      <c r="H264" s="201"/>
      <c r="I264" s="202"/>
      <c r="J264" s="203"/>
      <c r="K264" s="203"/>
      <c r="L264" s="203"/>
      <c r="M264" s="204"/>
      <c r="N264" s="205"/>
      <c r="O264" s="205"/>
      <c r="P264" s="205"/>
    </row>
    <row r="265" spans="1:16" ht="12.75" customHeight="1" x14ac:dyDescent="0.2">
      <c r="A265" s="197"/>
      <c r="B265" s="198"/>
      <c r="C265" s="199"/>
      <c r="D265" s="197"/>
      <c r="E265" s="198"/>
      <c r="F265" s="199"/>
      <c r="G265" s="200"/>
      <c r="H265" s="201"/>
      <c r="I265" s="202"/>
      <c r="J265" s="203"/>
      <c r="K265" s="203"/>
      <c r="L265" s="203"/>
      <c r="M265" s="204"/>
      <c r="N265" s="205"/>
      <c r="O265" s="205"/>
      <c r="P265" s="205"/>
    </row>
    <row r="266" spans="1:16" ht="12.75" customHeight="1" x14ac:dyDescent="0.2">
      <c r="A266" s="197"/>
      <c r="B266" s="198"/>
      <c r="C266" s="199"/>
      <c r="D266" s="197"/>
      <c r="E266" s="198"/>
      <c r="F266" s="199"/>
      <c r="G266" s="200"/>
      <c r="H266" s="201"/>
      <c r="I266" s="202"/>
      <c r="J266" s="203"/>
      <c r="K266" s="203"/>
      <c r="L266" s="203"/>
      <c r="M266" s="204"/>
      <c r="N266" s="205"/>
      <c r="O266" s="205"/>
      <c r="P266" s="205"/>
    </row>
    <row r="267" spans="1:16" ht="12.75" customHeight="1" x14ac:dyDescent="0.2">
      <c r="A267" s="197"/>
      <c r="B267" s="198"/>
      <c r="C267" s="199"/>
      <c r="D267" s="197"/>
      <c r="E267" s="198"/>
      <c r="F267" s="199"/>
      <c r="G267" s="200"/>
      <c r="H267" s="201"/>
      <c r="I267" s="202"/>
      <c r="J267" s="203"/>
      <c r="K267" s="203"/>
      <c r="L267" s="203"/>
      <c r="M267" s="204"/>
      <c r="N267" s="205"/>
      <c r="O267" s="205"/>
      <c r="P267" s="205"/>
    </row>
    <row r="268" spans="1:16" ht="12.75" customHeight="1" x14ac:dyDescent="0.2">
      <c r="A268" s="197"/>
      <c r="B268" s="198"/>
      <c r="C268" s="199"/>
      <c r="D268" s="197"/>
      <c r="E268" s="198"/>
      <c r="F268" s="199"/>
      <c r="G268" s="200"/>
      <c r="H268" s="201"/>
      <c r="I268" s="202"/>
      <c r="J268" s="203"/>
      <c r="K268" s="203"/>
      <c r="L268" s="203"/>
      <c r="M268" s="204"/>
      <c r="N268" s="205"/>
      <c r="O268" s="205"/>
      <c r="P268" s="205"/>
    </row>
    <row r="269" spans="1:16" ht="12.75" customHeight="1" x14ac:dyDescent="0.2">
      <c r="A269" s="197"/>
      <c r="B269" s="198"/>
      <c r="C269" s="199"/>
      <c r="D269" s="197"/>
      <c r="E269" s="198"/>
      <c r="F269" s="199"/>
      <c r="G269" s="200"/>
      <c r="H269" s="201"/>
      <c r="I269" s="202"/>
      <c r="J269" s="203"/>
      <c r="K269" s="203"/>
      <c r="L269" s="203"/>
      <c r="M269" s="204"/>
      <c r="N269" s="205"/>
      <c r="O269" s="205"/>
      <c r="P269" s="205"/>
    </row>
    <row r="270" spans="1:16" ht="12.75" customHeight="1" x14ac:dyDescent="0.2">
      <c r="A270" s="197"/>
      <c r="B270" s="198"/>
      <c r="C270" s="199"/>
      <c r="D270" s="197"/>
      <c r="E270" s="198"/>
      <c r="F270" s="199"/>
      <c r="G270" s="200"/>
      <c r="H270" s="201"/>
      <c r="I270" s="202"/>
      <c r="J270" s="203"/>
      <c r="K270" s="203"/>
      <c r="L270" s="203"/>
      <c r="M270" s="204"/>
      <c r="N270" s="205"/>
      <c r="O270" s="205"/>
      <c r="P270" s="205"/>
    </row>
    <row r="271" spans="1:16" ht="12.75" customHeight="1" x14ac:dyDescent="0.2">
      <c r="A271" s="197"/>
      <c r="B271" s="198"/>
      <c r="C271" s="199"/>
      <c r="D271" s="197"/>
      <c r="E271" s="198"/>
      <c r="F271" s="199"/>
      <c r="G271" s="200"/>
      <c r="H271" s="201"/>
      <c r="I271" s="202"/>
      <c r="J271" s="203"/>
      <c r="K271" s="203"/>
      <c r="L271" s="203"/>
      <c r="M271" s="204"/>
      <c r="N271" s="205"/>
      <c r="O271" s="205"/>
      <c r="P271" s="205"/>
    </row>
    <row r="272" spans="1:16" ht="12.75" customHeight="1" x14ac:dyDescent="0.2">
      <c r="A272" s="197"/>
      <c r="B272" s="198"/>
      <c r="C272" s="199"/>
      <c r="D272" s="197"/>
      <c r="E272" s="198"/>
      <c r="F272" s="199"/>
      <c r="G272" s="200"/>
      <c r="H272" s="201"/>
      <c r="I272" s="202"/>
      <c r="J272" s="203"/>
      <c r="K272" s="203"/>
      <c r="L272" s="203"/>
      <c r="M272" s="204"/>
      <c r="N272" s="205"/>
      <c r="O272" s="205"/>
      <c r="P272" s="205"/>
    </row>
    <row r="273" spans="1:16" ht="12.75" customHeight="1" x14ac:dyDescent="0.2">
      <c r="A273" s="197"/>
      <c r="B273" s="198"/>
      <c r="C273" s="199"/>
      <c r="D273" s="197"/>
      <c r="E273" s="198"/>
      <c r="F273" s="199"/>
      <c r="G273" s="200"/>
      <c r="H273" s="201"/>
      <c r="I273" s="202"/>
      <c r="J273" s="203"/>
      <c r="K273" s="203"/>
      <c r="L273" s="203"/>
      <c r="M273" s="204"/>
      <c r="N273" s="205"/>
      <c r="O273" s="205"/>
      <c r="P273" s="205"/>
    </row>
    <row r="274" spans="1:16" ht="12.75" customHeight="1" x14ac:dyDescent="0.2">
      <c r="A274" s="197"/>
      <c r="B274" s="198"/>
      <c r="C274" s="199"/>
      <c r="D274" s="197"/>
      <c r="E274" s="198"/>
      <c r="F274" s="199"/>
      <c r="G274" s="200"/>
      <c r="H274" s="201"/>
      <c r="I274" s="202"/>
      <c r="J274" s="203"/>
      <c r="K274" s="203"/>
      <c r="L274" s="203"/>
      <c r="M274" s="204"/>
      <c r="N274" s="205"/>
      <c r="O274" s="205"/>
      <c r="P274" s="205"/>
    </row>
    <row r="275" spans="1:16" ht="12.75" customHeight="1" x14ac:dyDescent="0.2">
      <c r="A275" s="197"/>
      <c r="B275" s="198"/>
      <c r="C275" s="199"/>
      <c r="D275" s="197"/>
      <c r="E275" s="198"/>
      <c r="F275" s="199"/>
      <c r="G275" s="200"/>
      <c r="H275" s="201"/>
      <c r="I275" s="202"/>
      <c r="J275" s="203"/>
      <c r="K275" s="203"/>
      <c r="L275" s="203"/>
      <c r="M275" s="204"/>
      <c r="N275" s="205"/>
      <c r="O275" s="205"/>
      <c r="P275" s="205"/>
    </row>
    <row r="276" spans="1:16" ht="12.75" customHeight="1" x14ac:dyDescent="0.2">
      <c r="A276" s="197"/>
      <c r="B276" s="198"/>
      <c r="C276" s="199"/>
      <c r="D276" s="197"/>
      <c r="E276" s="198"/>
      <c r="F276" s="199"/>
      <c r="G276" s="200"/>
      <c r="H276" s="201"/>
      <c r="I276" s="202"/>
      <c r="J276" s="203"/>
      <c r="K276" s="203"/>
      <c r="L276" s="203"/>
      <c r="M276" s="204"/>
      <c r="N276" s="205"/>
      <c r="O276" s="205"/>
      <c r="P276" s="205"/>
    </row>
    <row r="277" spans="1:16" ht="12.75" customHeight="1" x14ac:dyDescent="0.2">
      <c r="A277" s="197"/>
      <c r="B277" s="198"/>
      <c r="C277" s="199"/>
      <c r="D277" s="197"/>
      <c r="E277" s="198"/>
      <c r="F277" s="199"/>
      <c r="G277" s="200"/>
      <c r="H277" s="201"/>
      <c r="I277" s="202"/>
      <c r="J277" s="203"/>
      <c r="K277" s="203"/>
      <c r="L277" s="203"/>
      <c r="M277" s="204"/>
      <c r="N277" s="205"/>
      <c r="O277" s="205"/>
      <c r="P277" s="205"/>
    </row>
    <row r="278" spans="1:16" ht="12.75" customHeight="1" x14ac:dyDescent="0.2">
      <c r="A278" s="197"/>
      <c r="B278" s="198"/>
      <c r="C278" s="199"/>
      <c r="D278" s="197"/>
      <c r="E278" s="198"/>
      <c r="F278" s="199"/>
      <c r="G278" s="200"/>
      <c r="H278" s="201"/>
      <c r="I278" s="202"/>
      <c r="J278" s="203"/>
      <c r="K278" s="203"/>
      <c r="L278" s="203"/>
      <c r="M278" s="204"/>
      <c r="N278" s="205"/>
      <c r="O278" s="205"/>
      <c r="P278" s="205"/>
    </row>
    <row r="279" spans="1:16" ht="12.75" customHeight="1" x14ac:dyDescent="0.2">
      <c r="A279" s="197"/>
      <c r="B279" s="198"/>
      <c r="C279" s="199"/>
      <c r="D279" s="197"/>
      <c r="E279" s="198"/>
      <c r="F279" s="199"/>
      <c r="G279" s="200"/>
      <c r="H279" s="201"/>
      <c r="I279" s="202"/>
      <c r="J279" s="203"/>
      <c r="K279" s="203"/>
      <c r="L279" s="203"/>
      <c r="M279" s="204"/>
      <c r="N279" s="205"/>
      <c r="O279" s="205"/>
      <c r="P279" s="205"/>
    </row>
    <row r="280" spans="1:16" ht="12.75" customHeight="1" x14ac:dyDescent="0.2">
      <c r="A280" s="197"/>
      <c r="B280" s="198"/>
      <c r="C280" s="199"/>
      <c r="D280" s="197"/>
      <c r="E280" s="198"/>
      <c r="F280" s="199"/>
      <c r="G280" s="200"/>
      <c r="H280" s="201"/>
      <c r="I280" s="202"/>
      <c r="J280" s="203"/>
      <c r="K280" s="203"/>
      <c r="L280" s="203"/>
      <c r="M280" s="204"/>
      <c r="N280" s="205"/>
      <c r="O280" s="205"/>
      <c r="P280" s="205"/>
    </row>
    <row r="281" spans="1:16" ht="12.75" customHeight="1" x14ac:dyDescent="0.2">
      <c r="A281" s="197"/>
      <c r="B281" s="198"/>
      <c r="C281" s="199"/>
      <c r="D281" s="197"/>
      <c r="E281" s="198"/>
      <c r="F281" s="199"/>
      <c r="G281" s="200"/>
      <c r="H281" s="201"/>
      <c r="I281" s="202"/>
      <c r="J281" s="203"/>
      <c r="K281" s="203"/>
      <c r="L281" s="203"/>
      <c r="M281" s="204"/>
      <c r="N281" s="205"/>
      <c r="O281" s="205"/>
      <c r="P281" s="205"/>
    </row>
    <row r="282" spans="1:16" ht="12.75" customHeight="1" x14ac:dyDescent="0.2">
      <c r="A282" s="197"/>
      <c r="B282" s="198"/>
      <c r="C282" s="199"/>
      <c r="D282" s="197"/>
      <c r="E282" s="198"/>
      <c r="F282" s="199"/>
      <c r="G282" s="200"/>
      <c r="H282" s="201"/>
      <c r="I282" s="202"/>
      <c r="J282" s="203"/>
      <c r="K282" s="203"/>
      <c r="L282" s="203"/>
      <c r="M282" s="204"/>
      <c r="N282" s="205"/>
      <c r="O282" s="205"/>
      <c r="P282" s="205"/>
    </row>
    <row r="283" spans="1:16" ht="12.75" customHeight="1" x14ac:dyDescent="0.2">
      <c r="A283" s="197"/>
      <c r="B283" s="198"/>
      <c r="C283" s="199"/>
      <c r="D283" s="197"/>
      <c r="E283" s="198"/>
      <c r="F283" s="199"/>
      <c r="G283" s="200"/>
      <c r="H283" s="201"/>
      <c r="I283" s="202"/>
      <c r="J283" s="203"/>
      <c r="K283" s="203"/>
      <c r="L283" s="203"/>
      <c r="M283" s="204"/>
      <c r="N283" s="205"/>
      <c r="O283" s="205"/>
      <c r="P283" s="205"/>
    </row>
    <row r="284" spans="1:16" ht="12.75" customHeight="1" x14ac:dyDescent="0.2">
      <c r="A284" s="197"/>
      <c r="B284" s="198"/>
      <c r="C284" s="199"/>
      <c r="D284" s="197"/>
      <c r="E284" s="198"/>
      <c r="F284" s="199"/>
      <c r="G284" s="200"/>
      <c r="H284" s="201"/>
      <c r="I284" s="202"/>
      <c r="J284" s="203"/>
      <c r="K284" s="203"/>
      <c r="L284" s="203"/>
      <c r="M284" s="204"/>
      <c r="N284" s="205"/>
      <c r="O284" s="205"/>
      <c r="P284" s="205"/>
    </row>
    <row r="285" spans="1:16" ht="12.75" customHeight="1" x14ac:dyDescent="0.2">
      <c r="A285" s="197"/>
      <c r="B285" s="198"/>
      <c r="C285" s="199"/>
      <c r="D285" s="197"/>
      <c r="E285" s="198"/>
      <c r="F285" s="199"/>
      <c r="G285" s="200"/>
      <c r="H285" s="201"/>
      <c r="I285" s="202"/>
      <c r="J285" s="203"/>
      <c r="K285" s="203"/>
      <c r="L285" s="203"/>
      <c r="M285" s="204"/>
      <c r="N285" s="205"/>
      <c r="O285" s="205"/>
      <c r="P285" s="205"/>
    </row>
    <row r="286" spans="1:16" ht="12.75" customHeight="1" x14ac:dyDescent="0.2">
      <c r="A286" s="197"/>
      <c r="B286" s="198"/>
      <c r="C286" s="199"/>
      <c r="D286" s="197"/>
      <c r="E286" s="198"/>
      <c r="F286" s="199"/>
      <c r="G286" s="200"/>
      <c r="H286" s="201"/>
      <c r="I286" s="202"/>
      <c r="J286" s="203"/>
      <c r="K286" s="203"/>
      <c r="L286" s="203"/>
      <c r="M286" s="204"/>
      <c r="N286" s="205"/>
      <c r="O286" s="205"/>
      <c r="P286" s="205"/>
    </row>
    <row r="287" spans="1:16" ht="12.75" customHeight="1" x14ac:dyDescent="0.2">
      <c r="A287" s="197"/>
      <c r="B287" s="198"/>
      <c r="C287" s="199"/>
      <c r="D287" s="197"/>
      <c r="E287" s="198"/>
      <c r="F287" s="199"/>
      <c r="G287" s="200"/>
      <c r="H287" s="201"/>
      <c r="I287" s="202"/>
      <c r="J287" s="203"/>
      <c r="K287" s="203"/>
      <c r="L287" s="203"/>
      <c r="M287" s="204"/>
      <c r="N287" s="205"/>
      <c r="O287" s="205"/>
      <c r="P287" s="205"/>
    </row>
    <row r="288" spans="1:16" ht="12.75" customHeight="1" x14ac:dyDescent="0.2">
      <c r="A288" s="197"/>
      <c r="B288" s="198"/>
      <c r="C288" s="199"/>
      <c r="D288" s="197"/>
      <c r="E288" s="198"/>
      <c r="F288" s="199"/>
      <c r="G288" s="200"/>
      <c r="H288" s="201"/>
      <c r="I288" s="202"/>
      <c r="J288" s="203"/>
      <c r="K288" s="203"/>
      <c r="L288" s="203"/>
      <c r="M288" s="204"/>
      <c r="N288" s="205"/>
      <c r="O288" s="205"/>
      <c r="P288" s="205"/>
    </row>
    <row r="289" spans="1:16" ht="25.5" customHeight="1" x14ac:dyDescent="0.2">
      <c r="A289" s="197"/>
      <c r="B289" s="198"/>
      <c r="C289" s="199"/>
      <c r="D289" s="197"/>
      <c r="E289" s="198"/>
      <c r="F289" s="199"/>
      <c r="G289" s="200"/>
      <c r="H289" s="201"/>
      <c r="I289" s="202"/>
      <c r="J289" s="203"/>
      <c r="K289" s="203"/>
      <c r="L289" s="203"/>
      <c r="M289" s="204"/>
      <c r="N289" s="205"/>
      <c r="O289" s="205"/>
      <c r="P289" s="205"/>
    </row>
    <row r="290" spans="1:16" ht="12.75" customHeight="1" x14ac:dyDescent="0.2">
      <c r="A290" s="197"/>
      <c r="B290" s="198"/>
      <c r="C290" s="199"/>
      <c r="D290" s="197"/>
      <c r="E290" s="198"/>
      <c r="F290" s="199"/>
      <c r="G290" s="200"/>
      <c r="H290" s="201"/>
      <c r="I290" s="202"/>
      <c r="J290" s="203"/>
      <c r="K290" s="203"/>
      <c r="L290" s="203"/>
      <c r="M290" s="204"/>
      <c r="N290" s="205"/>
      <c r="O290" s="205"/>
      <c r="P290" s="205"/>
    </row>
    <row r="291" spans="1:16" ht="12.75" customHeight="1" x14ac:dyDescent="0.2">
      <c r="A291" s="197"/>
      <c r="B291" s="198"/>
      <c r="C291" s="199"/>
      <c r="D291" s="197"/>
      <c r="E291" s="198"/>
      <c r="F291" s="199"/>
      <c r="G291" s="200"/>
      <c r="H291" s="201"/>
      <c r="I291" s="202"/>
      <c r="J291" s="203"/>
      <c r="K291" s="203"/>
      <c r="L291" s="203"/>
      <c r="M291" s="204"/>
      <c r="N291" s="205"/>
      <c r="O291" s="205"/>
      <c r="P291" s="205"/>
    </row>
    <row r="292" spans="1:16" ht="12.75" customHeight="1" x14ac:dyDescent="0.2">
      <c r="A292" s="197"/>
      <c r="B292" s="198"/>
      <c r="C292" s="199"/>
      <c r="D292" s="197"/>
      <c r="E292" s="198"/>
      <c r="F292" s="199"/>
      <c r="G292" s="200"/>
      <c r="H292" s="201"/>
      <c r="I292" s="202"/>
      <c r="J292" s="203"/>
      <c r="K292" s="203"/>
      <c r="L292" s="203"/>
      <c r="M292" s="204"/>
      <c r="N292" s="205"/>
      <c r="O292" s="205"/>
      <c r="P292" s="205"/>
    </row>
    <row r="293" spans="1:16" ht="12.75" customHeight="1" x14ac:dyDescent="0.2">
      <c r="A293" s="197"/>
      <c r="B293" s="198"/>
      <c r="C293" s="199"/>
      <c r="D293" s="197"/>
      <c r="E293" s="198"/>
      <c r="F293" s="199"/>
      <c r="G293" s="200"/>
      <c r="H293" s="201"/>
      <c r="I293" s="202"/>
      <c r="J293" s="203"/>
      <c r="K293" s="203"/>
      <c r="L293" s="203"/>
      <c r="M293" s="204"/>
      <c r="N293" s="205"/>
      <c r="O293" s="205"/>
      <c r="P293" s="205"/>
    </row>
    <row r="294" spans="1:16" ht="12.75" customHeight="1" x14ac:dyDescent="0.2">
      <c r="A294" s="197"/>
      <c r="B294" s="198"/>
      <c r="C294" s="199"/>
      <c r="D294" s="197"/>
      <c r="E294" s="198"/>
      <c r="F294" s="199"/>
      <c r="G294" s="200"/>
      <c r="H294" s="201"/>
      <c r="I294" s="202"/>
      <c r="J294" s="203"/>
      <c r="K294" s="203"/>
      <c r="L294" s="203"/>
      <c r="M294" s="204"/>
      <c r="N294" s="205"/>
      <c r="O294" s="205"/>
      <c r="P294" s="205"/>
    </row>
    <row r="295" spans="1:16" ht="12.75" customHeight="1" x14ac:dyDescent="0.2">
      <c r="A295" s="197"/>
      <c r="B295" s="198"/>
      <c r="C295" s="199"/>
      <c r="D295" s="197"/>
      <c r="E295" s="198"/>
      <c r="F295" s="199"/>
      <c r="G295" s="200"/>
      <c r="H295" s="201"/>
      <c r="I295" s="202"/>
      <c r="J295" s="203"/>
      <c r="K295" s="203"/>
      <c r="L295" s="203"/>
      <c r="M295" s="204"/>
      <c r="N295" s="205"/>
      <c r="O295" s="205"/>
      <c r="P295" s="205"/>
    </row>
    <row r="296" spans="1:16" ht="12.75" customHeight="1" x14ac:dyDescent="0.2">
      <c r="A296" s="197"/>
      <c r="B296" s="198"/>
      <c r="C296" s="199"/>
      <c r="D296" s="197"/>
      <c r="E296" s="198"/>
      <c r="F296" s="199"/>
      <c r="G296" s="200"/>
      <c r="H296" s="201"/>
      <c r="I296" s="202"/>
      <c r="J296" s="203"/>
      <c r="K296" s="203"/>
      <c r="L296" s="203"/>
      <c r="M296" s="204"/>
      <c r="N296" s="205"/>
      <c r="O296" s="205"/>
      <c r="P296" s="205"/>
    </row>
    <row r="297" spans="1:16" ht="12.75" customHeight="1" x14ac:dyDescent="0.2">
      <c r="A297" s="197"/>
      <c r="B297" s="198"/>
      <c r="C297" s="199"/>
      <c r="D297" s="197"/>
      <c r="E297" s="198"/>
      <c r="F297" s="199"/>
      <c r="G297" s="200"/>
      <c r="H297" s="201"/>
      <c r="I297" s="202"/>
      <c r="J297" s="203"/>
      <c r="K297" s="203"/>
      <c r="L297" s="203"/>
      <c r="M297" s="204"/>
      <c r="N297" s="205"/>
      <c r="O297" s="205"/>
      <c r="P297" s="205"/>
    </row>
    <row r="298" spans="1:16" ht="12.75" customHeight="1" x14ac:dyDescent="0.2">
      <c r="A298" s="197"/>
      <c r="B298" s="198"/>
      <c r="C298" s="199"/>
      <c r="D298" s="197"/>
      <c r="E298" s="198"/>
      <c r="F298" s="199"/>
      <c r="G298" s="200"/>
      <c r="H298" s="201"/>
      <c r="I298" s="202"/>
      <c r="J298" s="203"/>
      <c r="K298" s="203"/>
      <c r="L298" s="203"/>
      <c r="M298" s="204"/>
      <c r="N298" s="205"/>
      <c r="O298" s="205"/>
      <c r="P298" s="205"/>
    </row>
    <row r="299" spans="1:16" ht="12.75" customHeight="1" x14ac:dyDescent="0.2">
      <c r="A299" s="197"/>
      <c r="B299" s="198"/>
      <c r="C299" s="199"/>
      <c r="D299" s="197"/>
      <c r="E299" s="198"/>
      <c r="F299" s="199"/>
      <c r="G299" s="200"/>
      <c r="H299" s="201"/>
      <c r="I299" s="202"/>
      <c r="J299" s="203"/>
      <c r="K299" s="203"/>
      <c r="L299" s="203"/>
      <c r="M299" s="204"/>
      <c r="N299" s="205"/>
      <c r="O299" s="205"/>
      <c r="P299" s="205"/>
    </row>
    <row r="300" spans="1:16" ht="12.75" customHeight="1" x14ac:dyDescent="0.2">
      <c r="A300" s="197"/>
      <c r="B300" s="198"/>
      <c r="C300" s="199"/>
      <c r="D300" s="197"/>
      <c r="E300" s="198"/>
      <c r="F300" s="199"/>
      <c r="G300" s="200"/>
      <c r="H300" s="201"/>
      <c r="I300" s="202"/>
      <c r="J300" s="203"/>
      <c r="K300" s="203"/>
      <c r="L300" s="203"/>
      <c r="M300" s="204"/>
      <c r="N300" s="205"/>
      <c r="O300" s="205"/>
      <c r="P300" s="205"/>
    </row>
    <row r="301" spans="1:16" ht="12.75" customHeight="1" x14ac:dyDescent="0.2">
      <c r="A301" s="197"/>
      <c r="B301" s="198"/>
      <c r="C301" s="199"/>
      <c r="D301" s="197"/>
      <c r="E301" s="198"/>
      <c r="F301" s="199"/>
      <c r="G301" s="200"/>
      <c r="H301" s="201"/>
      <c r="I301" s="202"/>
      <c r="J301" s="203"/>
      <c r="K301" s="203"/>
      <c r="L301" s="203"/>
      <c r="M301" s="204"/>
      <c r="N301" s="205"/>
      <c r="O301" s="205"/>
      <c r="P301" s="205"/>
    </row>
    <row r="302" spans="1:16" ht="12.75" customHeight="1" x14ac:dyDescent="0.2">
      <c r="A302" s="197"/>
      <c r="B302" s="198"/>
      <c r="C302" s="199"/>
      <c r="D302" s="197"/>
      <c r="E302" s="198"/>
      <c r="F302" s="199"/>
      <c r="G302" s="200"/>
      <c r="H302" s="201"/>
      <c r="I302" s="202"/>
      <c r="J302" s="203"/>
      <c r="K302" s="203"/>
      <c r="L302" s="203"/>
      <c r="M302" s="204"/>
      <c r="N302" s="205"/>
      <c r="O302" s="205"/>
      <c r="P302" s="205"/>
    </row>
    <row r="303" spans="1:16" ht="12.75" customHeight="1" x14ac:dyDescent="0.2">
      <c r="A303" s="197"/>
      <c r="B303" s="198"/>
      <c r="C303" s="199"/>
      <c r="D303" s="197"/>
      <c r="E303" s="198"/>
      <c r="F303" s="199"/>
      <c r="G303" s="200"/>
      <c r="H303" s="201"/>
      <c r="I303" s="202"/>
      <c r="J303" s="203"/>
      <c r="K303" s="203"/>
      <c r="L303" s="203"/>
      <c r="M303" s="204"/>
      <c r="N303" s="205"/>
      <c r="O303" s="205"/>
      <c r="P303" s="205"/>
    </row>
    <row r="304" spans="1:16" ht="12.75" customHeight="1" x14ac:dyDescent="0.2">
      <c r="A304" s="197"/>
      <c r="B304" s="198"/>
      <c r="C304" s="199"/>
      <c r="D304" s="197"/>
      <c r="E304" s="198"/>
      <c r="F304" s="199"/>
      <c r="G304" s="200"/>
      <c r="H304" s="201"/>
      <c r="I304" s="202"/>
      <c r="J304" s="203"/>
      <c r="K304" s="203"/>
      <c r="L304" s="203"/>
      <c r="M304" s="204"/>
      <c r="N304" s="205"/>
      <c r="O304" s="205"/>
      <c r="P304" s="205"/>
    </row>
    <row r="305" spans="1:16" ht="12.75" customHeight="1" x14ac:dyDescent="0.2">
      <c r="A305" s="197"/>
      <c r="B305" s="198"/>
      <c r="C305" s="199"/>
      <c r="D305" s="197"/>
      <c r="E305" s="198"/>
      <c r="F305" s="199"/>
      <c r="G305" s="200"/>
      <c r="H305" s="201"/>
      <c r="I305" s="202"/>
      <c r="J305" s="203"/>
      <c r="K305" s="203"/>
      <c r="L305" s="203"/>
      <c r="M305" s="204"/>
      <c r="N305" s="205"/>
      <c r="O305" s="205"/>
      <c r="P305" s="205"/>
    </row>
    <row r="306" spans="1:16" ht="12.75" customHeight="1" x14ac:dyDescent="0.2">
      <c r="A306" s="197"/>
      <c r="B306" s="198"/>
      <c r="C306" s="199"/>
      <c r="D306" s="197"/>
      <c r="E306" s="198"/>
      <c r="F306" s="199"/>
      <c r="G306" s="200"/>
      <c r="H306" s="201"/>
      <c r="I306" s="202"/>
      <c r="J306" s="203"/>
      <c r="K306" s="203"/>
      <c r="L306" s="203"/>
      <c r="M306" s="204"/>
      <c r="N306" s="205"/>
      <c r="O306" s="205"/>
      <c r="P306" s="205"/>
    </row>
    <row r="307" spans="1:16" ht="12.75" customHeight="1" x14ac:dyDescent="0.2">
      <c r="A307" s="197"/>
      <c r="B307" s="198"/>
      <c r="C307" s="199"/>
      <c r="D307" s="197"/>
      <c r="E307" s="198"/>
      <c r="F307" s="199"/>
      <c r="G307" s="200"/>
      <c r="H307" s="201"/>
      <c r="I307" s="202"/>
      <c r="J307" s="203"/>
      <c r="K307" s="203"/>
      <c r="L307" s="203"/>
      <c r="M307" s="204"/>
      <c r="N307" s="205"/>
      <c r="O307" s="205"/>
      <c r="P307" s="205"/>
    </row>
    <row r="308" spans="1:16" ht="12.75" customHeight="1" x14ac:dyDescent="0.2">
      <c r="A308" s="197"/>
      <c r="B308" s="198"/>
      <c r="C308" s="199"/>
      <c r="D308" s="197"/>
      <c r="E308" s="198"/>
      <c r="F308" s="199"/>
      <c r="G308" s="200"/>
      <c r="H308" s="201"/>
      <c r="I308" s="202"/>
      <c r="J308" s="203"/>
      <c r="K308" s="203"/>
      <c r="L308" s="203"/>
      <c r="M308" s="204"/>
      <c r="N308" s="205"/>
      <c r="O308" s="205"/>
      <c r="P308" s="205"/>
    </row>
    <row r="309" spans="1:16" ht="12.75" customHeight="1" x14ac:dyDescent="0.2">
      <c r="A309" s="197"/>
      <c r="B309" s="198"/>
      <c r="C309" s="199"/>
      <c r="D309" s="197"/>
      <c r="E309" s="198"/>
      <c r="F309" s="199"/>
      <c r="G309" s="200"/>
      <c r="H309" s="201"/>
      <c r="I309" s="202"/>
      <c r="J309" s="203"/>
      <c r="K309" s="203"/>
      <c r="L309" s="203"/>
      <c r="M309" s="204"/>
      <c r="N309" s="205"/>
      <c r="O309" s="205"/>
      <c r="P309" s="205"/>
    </row>
    <row r="310" spans="1:16" ht="12.75" customHeight="1" x14ac:dyDescent="0.2">
      <c r="A310" s="197"/>
      <c r="B310" s="198"/>
      <c r="C310" s="199"/>
      <c r="D310" s="197"/>
      <c r="E310" s="198"/>
      <c r="F310" s="199"/>
      <c r="G310" s="200"/>
      <c r="H310" s="201"/>
      <c r="I310" s="202"/>
      <c r="J310" s="203"/>
      <c r="K310" s="203"/>
      <c r="L310" s="203"/>
      <c r="M310" s="204"/>
      <c r="N310" s="205"/>
      <c r="O310" s="205"/>
      <c r="P310" s="205"/>
    </row>
    <row r="311" spans="1:16" ht="12.75" customHeight="1" x14ac:dyDescent="0.2">
      <c r="A311" s="197"/>
      <c r="B311" s="198"/>
      <c r="C311" s="199"/>
      <c r="D311" s="197"/>
      <c r="E311" s="198"/>
      <c r="F311" s="199"/>
      <c r="G311" s="200"/>
      <c r="H311" s="201"/>
      <c r="I311" s="202"/>
      <c r="J311" s="203"/>
      <c r="K311" s="203"/>
      <c r="L311" s="203"/>
      <c r="M311" s="204"/>
      <c r="N311" s="205"/>
      <c r="O311" s="205"/>
      <c r="P311" s="205"/>
    </row>
    <row r="312" spans="1:16" ht="12.75" customHeight="1" x14ac:dyDescent="0.2">
      <c r="A312" s="197"/>
      <c r="B312" s="198"/>
      <c r="C312" s="199"/>
      <c r="D312" s="197"/>
      <c r="E312" s="198"/>
      <c r="F312" s="199"/>
      <c r="G312" s="200"/>
      <c r="H312" s="201"/>
      <c r="I312" s="202"/>
      <c r="J312" s="203"/>
      <c r="K312" s="203"/>
      <c r="L312" s="203"/>
      <c r="M312" s="204"/>
      <c r="N312" s="205"/>
      <c r="O312" s="205"/>
      <c r="P312" s="205"/>
    </row>
    <row r="313" spans="1:16" ht="12.75" customHeight="1" x14ac:dyDescent="0.2">
      <c r="A313" s="197"/>
      <c r="B313" s="198"/>
      <c r="C313" s="199"/>
      <c r="D313" s="197"/>
      <c r="E313" s="198"/>
      <c r="F313" s="199"/>
      <c r="G313" s="200"/>
      <c r="H313" s="201"/>
      <c r="I313" s="202"/>
      <c r="J313" s="203"/>
      <c r="K313" s="203"/>
      <c r="L313" s="203"/>
      <c r="M313" s="204"/>
      <c r="N313" s="205"/>
      <c r="O313" s="205"/>
      <c r="P313" s="205"/>
    </row>
    <row r="314" spans="1:16" ht="12.75" customHeight="1" x14ac:dyDescent="0.2">
      <c r="A314" s="197"/>
      <c r="B314" s="198"/>
      <c r="C314" s="199"/>
      <c r="D314" s="197"/>
      <c r="E314" s="198"/>
      <c r="F314" s="199"/>
      <c r="G314" s="200"/>
      <c r="H314" s="201"/>
      <c r="I314" s="202"/>
      <c r="J314" s="203"/>
      <c r="K314" s="203"/>
      <c r="L314" s="203"/>
      <c r="M314" s="204"/>
      <c r="N314" s="205"/>
      <c r="O314" s="205"/>
      <c r="P314" s="205"/>
    </row>
    <row r="315" spans="1:16" ht="12.75" customHeight="1" x14ac:dyDescent="0.2">
      <c r="A315" s="197"/>
      <c r="B315" s="198"/>
      <c r="C315" s="199"/>
      <c r="D315" s="197"/>
      <c r="E315" s="198"/>
      <c r="F315" s="199"/>
      <c r="G315" s="200"/>
      <c r="H315" s="201"/>
      <c r="I315" s="202"/>
      <c r="J315" s="203"/>
      <c r="K315" s="203"/>
      <c r="L315" s="203"/>
      <c r="M315" s="204"/>
      <c r="N315" s="205"/>
      <c r="O315" s="205"/>
      <c r="P315" s="205"/>
    </row>
    <row r="316" spans="1:16" ht="12.75" customHeight="1" x14ac:dyDescent="0.2">
      <c r="A316" s="197"/>
      <c r="B316" s="198"/>
      <c r="C316" s="199"/>
      <c r="D316" s="197"/>
      <c r="E316" s="198"/>
      <c r="F316" s="199"/>
      <c r="G316" s="200"/>
      <c r="H316" s="201"/>
      <c r="I316" s="202"/>
      <c r="J316" s="203"/>
      <c r="K316" s="203"/>
      <c r="L316" s="203"/>
      <c r="M316" s="204"/>
      <c r="N316" s="205"/>
      <c r="O316" s="205"/>
      <c r="P316" s="205"/>
    </row>
    <row r="317" spans="1:16" ht="12.75" customHeight="1" x14ac:dyDescent="0.2">
      <c r="A317" s="197"/>
      <c r="B317" s="198"/>
      <c r="C317" s="199"/>
      <c r="D317" s="197"/>
      <c r="E317" s="198"/>
      <c r="F317" s="199"/>
      <c r="G317" s="200"/>
      <c r="H317" s="201"/>
      <c r="I317" s="202"/>
      <c r="J317" s="203"/>
      <c r="K317" s="203"/>
      <c r="L317" s="203"/>
      <c r="M317" s="204"/>
      <c r="N317" s="205"/>
      <c r="O317" s="205"/>
      <c r="P317" s="205"/>
    </row>
    <row r="318" spans="1:16" ht="12.75" customHeight="1" x14ac:dyDescent="0.2">
      <c r="A318" s="197"/>
      <c r="B318" s="198"/>
      <c r="C318" s="199"/>
      <c r="D318" s="197"/>
      <c r="E318" s="198"/>
      <c r="F318" s="199"/>
      <c r="G318" s="200"/>
      <c r="H318" s="201"/>
      <c r="I318" s="202"/>
      <c r="J318" s="203"/>
      <c r="K318" s="203"/>
      <c r="L318" s="203"/>
      <c r="M318" s="204"/>
      <c r="N318" s="205"/>
      <c r="O318" s="205"/>
      <c r="P318" s="205"/>
    </row>
    <row r="319" spans="1:16" ht="12.75" customHeight="1" x14ac:dyDescent="0.2">
      <c r="A319" s="197"/>
      <c r="B319" s="198"/>
      <c r="C319" s="199"/>
      <c r="D319" s="197"/>
      <c r="E319" s="198"/>
      <c r="F319" s="199"/>
      <c r="G319" s="200"/>
      <c r="H319" s="201"/>
      <c r="I319" s="202"/>
      <c r="J319" s="203"/>
      <c r="K319" s="203"/>
      <c r="L319" s="203"/>
      <c r="M319" s="204"/>
      <c r="N319" s="205"/>
      <c r="O319" s="205"/>
      <c r="P319" s="205"/>
    </row>
    <row r="320" spans="1:16" ht="12.75" customHeight="1" x14ac:dyDescent="0.2">
      <c r="A320" s="197"/>
      <c r="B320" s="198"/>
      <c r="C320" s="199"/>
      <c r="D320" s="197"/>
      <c r="E320" s="198"/>
      <c r="F320" s="199"/>
      <c r="G320" s="200"/>
      <c r="H320" s="201"/>
      <c r="I320" s="202"/>
      <c r="J320" s="203"/>
      <c r="K320" s="203"/>
      <c r="L320" s="203"/>
      <c r="M320" s="204"/>
      <c r="N320" s="205"/>
      <c r="O320" s="205"/>
      <c r="P320" s="205"/>
    </row>
    <row r="321" spans="1:17" ht="12.75" customHeight="1" x14ac:dyDescent="0.2">
      <c r="A321" s="197"/>
      <c r="B321" s="198"/>
      <c r="C321" s="199"/>
      <c r="D321" s="197"/>
      <c r="E321" s="198"/>
      <c r="F321" s="199"/>
      <c r="G321" s="200"/>
      <c r="H321" s="201"/>
      <c r="I321" s="202"/>
      <c r="J321" s="203"/>
      <c r="K321" s="203"/>
      <c r="L321" s="203"/>
      <c r="M321" s="204"/>
      <c r="N321" s="205"/>
      <c r="O321" s="205"/>
      <c r="P321" s="205"/>
    </row>
    <row r="322" spans="1:17" ht="12.75" customHeight="1" x14ac:dyDescent="0.2">
      <c r="A322" s="197"/>
      <c r="B322" s="198"/>
      <c r="C322" s="199"/>
      <c r="D322" s="197"/>
      <c r="E322" s="198"/>
      <c r="F322" s="199"/>
      <c r="G322" s="200"/>
      <c r="H322" s="201"/>
      <c r="I322" s="202"/>
      <c r="J322" s="203"/>
      <c r="K322" s="203"/>
      <c r="L322" s="203"/>
      <c r="M322" s="204"/>
      <c r="N322" s="205"/>
      <c r="O322" s="205"/>
      <c r="P322" s="205"/>
    </row>
    <row r="323" spans="1:17" ht="12.75" customHeight="1" x14ac:dyDescent="0.2">
      <c r="A323" s="197"/>
      <c r="B323" s="198"/>
      <c r="C323" s="199"/>
      <c r="D323" s="197"/>
      <c r="E323" s="198"/>
      <c r="F323" s="199"/>
      <c r="G323" s="200"/>
      <c r="H323" s="201"/>
      <c r="I323" s="202"/>
      <c r="J323" s="203"/>
      <c r="K323" s="203"/>
      <c r="L323" s="203"/>
      <c r="M323" s="204"/>
      <c r="N323" s="205"/>
      <c r="O323" s="205"/>
      <c r="P323" s="205"/>
    </row>
    <row r="324" spans="1:17" ht="12.75" customHeight="1" x14ac:dyDescent="0.2">
      <c r="A324" s="197"/>
      <c r="B324" s="198"/>
      <c r="C324" s="199"/>
      <c r="D324" s="197"/>
      <c r="E324" s="198"/>
      <c r="F324" s="199"/>
      <c r="G324" s="200"/>
      <c r="H324" s="201"/>
      <c r="I324" s="202"/>
      <c r="J324" s="203"/>
      <c r="K324" s="203"/>
      <c r="L324" s="203"/>
      <c r="M324" s="204"/>
      <c r="N324" s="205"/>
      <c r="O324" s="205"/>
      <c r="P324" s="205"/>
    </row>
    <row r="325" spans="1:17" ht="12.75" customHeight="1" x14ac:dyDescent="0.2">
      <c r="A325" s="197"/>
      <c r="B325" s="198"/>
      <c r="C325" s="199"/>
      <c r="D325" s="197"/>
      <c r="E325" s="198"/>
      <c r="F325" s="199"/>
      <c r="G325" s="200"/>
      <c r="H325" s="201"/>
      <c r="I325" s="202"/>
      <c r="J325" s="203"/>
      <c r="K325" s="203"/>
      <c r="L325" s="203"/>
      <c r="M325" s="204"/>
      <c r="N325" s="205"/>
      <c r="O325" s="205"/>
      <c r="P325" s="205"/>
    </row>
    <row r="326" spans="1:17" ht="12.75" customHeight="1" x14ac:dyDescent="0.2">
      <c r="A326" s="197"/>
      <c r="B326" s="198"/>
      <c r="C326" s="199"/>
      <c r="D326" s="197"/>
      <c r="E326" s="198"/>
      <c r="F326" s="199"/>
      <c r="G326" s="200"/>
      <c r="H326" s="201"/>
      <c r="I326" s="202"/>
      <c r="J326" s="203"/>
      <c r="K326" s="203"/>
      <c r="L326" s="203"/>
      <c r="M326" s="204"/>
      <c r="N326" s="205"/>
      <c r="O326" s="205"/>
      <c r="P326" s="205"/>
    </row>
    <row r="327" spans="1:17" ht="12.75" customHeight="1" x14ac:dyDescent="0.2">
      <c r="A327" s="197"/>
      <c r="B327" s="198"/>
      <c r="C327" s="199"/>
      <c r="D327" s="197"/>
      <c r="E327" s="198"/>
      <c r="F327" s="199"/>
      <c r="G327" s="200"/>
      <c r="H327" s="201"/>
      <c r="I327" s="202"/>
      <c r="J327" s="203"/>
      <c r="K327" s="203"/>
      <c r="L327" s="203"/>
      <c r="M327" s="204"/>
      <c r="N327" s="205"/>
      <c r="O327" s="205"/>
      <c r="P327" s="205"/>
      <c r="Q327" s="208"/>
    </row>
    <row r="328" spans="1:17" ht="12.75" customHeight="1" x14ac:dyDescent="0.2">
      <c r="A328" s="197"/>
      <c r="B328" s="198"/>
      <c r="C328" s="199"/>
      <c r="D328" s="197"/>
      <c r="E328" s="198"/>
      <c r="F328" s="199"/>
      <c r="G328" s="200"/>
      <c r="H328" s="201"/>
      <c r="I328" s="202"/>
      <c r="J328" s="203"/>
      <c r="K328" s="203"/>
      <c r="L328" s="203"/>
      <c r="M328" s="204"/>
      <c r="N328" s="205"/>
      <c r="O328" s="205"/>
      <c r="P328" s="205"/>
      <c r="Q328" s="209"/>
    </row>
    <row r="329" spans="1:17" ht="12.75" customHeight="1" x14ac:dyDescent="0.2">
      <c r="A329" s="197"/>
      <c r="B329" s="198"/>
      <c r="C329" s="199"/>
      <c r="D329" s="197"/>
      <c r="E329" s="198"/>
      <c r="F329" s="199"/>
      <c r="G329" s="200"/>
      <c r="H329" s="201"/>
      <c r="I329" s="202"/>
      <c r="J329" s="203"/>
      <c r="K329" s="203"/>
      <c r="L329" s="203"/>
      <c r="M329" s="204"/>
      <c r="N329" s="205"/>
      <c r="O329" s="205"/>
      <c r="P329" s="205"/>
      <c r="Q329" s="209"/>
    </row>
    <row r="330" spans="1:17" ht="12.75" customHeight="1" x14ac:dyDescent="0.2">
      <c r="A330" s="197"/>
      <c r="B330" s="198"/>
      <c r="C330" s="199"/>
      <c r="D330" s="197"/>
      <c r="E330" s="198"/>
      <c r="F330" s="199"/>
      <c r="G330" s="200"/>
      <c r="H330" s="201"/>
      <c r="I330" s="202"/>
      <c r="J330" s="203"/>
      <c r="K330" s="203"/>
      <c r="L330" s="203"/>
      <c r="M330" s="204"/>
      <c r="N330" s="205"/>
      <c r="O330" s="205"/>
      <c r="P330" s="205"/>
    </row>
    <row r="331" spans="1:17" ht="12.75" customHeight="1" x14ac:dyDescent="0.2">
      <c r="A331" s="197"/>
      <c r="B331" s="198"/>
      <c r="C331" s="199"/>
      <c r="D331" s="197"/>
      <c r="E331" s="198"/>
      <c r="F331" s="199"/>
      <c r="G331" s="200"/>
      <c r="H331" s="201"/>
      <c r="I331" s="202"/>
      <c r="J331" s="203"/>
      <c r="K331" s="203"/>
      <c r="L331" s="203"/>
      <c r="M331" s="204"/>
      <c r="N331" s="205"/>
      <c r="O331" s="205"/>
      <c r="P331" s="205"/>
    </row>
    <row r="332" spans="1:17" ht="12.75" customHeight="1" x14ac:dyDescent="0.2">
      <c r="A332" s="197"/>
      <c r="B332" s="198"/>
      <c r="C332" s="199"/>
      <c r="D332" s="197"/>
      <c r="E332" s="198"/>
      <c r="F332" s="199"/>
      <c r="G332" s="200"/>
      <c r="H332" s="201"/>
      <c r="I332" s="202"/>
      <c r="J332" s="203"/>
      <c r="K332" s="203"/>
      <c r="L332" s="203"/>
      <c r="M332" s="204"/>
      <c r="N332" s="205"/>
      <c r="O332" s="205"/>
      <c r="P332" s="205"/>
    </row>
    <row r="333" spans="1:17" ht="12.75" customHeight="1" x14ac:dyDescent="0.2">
      <c r="A333" s="197"/>
      <c r="B333" s="198"/>
      <c r="C333" s="199"/>
      <c r="D333" s="197"/>
      <c r="E333" s="198"/>
      <c r="F333" s="199"/>
      <c r="G333" s="200"/>
      <c r="H333" s="201"/>
      <c r="I333" s="202"/>
      <c r="J333" s="203"/>
      <c r="K333" s="203"/>
      <c r="L333" s="203"/>
      <c r="M333" s="204"/>
      <c r="N333" s="205"/>
      <c r="O333" s="205"/>
      <c r="P333" s="205"/>
    </row>
    <row r="334" spans="1:17" ht="12.75" customHeight="1" x14ac:dyDescent="0.2">
      <c r="A334" s="197"/>
      <c r="B334" s="198"/>
      <c r="C334" s="199"/>
      <c r="D334" s="197"/>
      <c r="E334" s="198"/>
      <c r="F334" s="199"/>
      <c r="G334" s="200"/>
      <c r="H334" s="201"/>
      <c r="I334" s="202"/>
      <c r="J334" s="203"/>
      <c r="K334" s="203"/>
      <c r="L334" s="203"/>
      <c r="M334" s="204"/>
      <c r="N334" s="205"/>
      <c r="O334" s="205"/>
      <c r="P334" s="205"/>
    </row>
    <row r="335" spans="1:17" ht="12.75" customHeight="1" x14ac:dyDescent="0.2">
      <c r="A335" s="197"/>
      <c r="B335" s="198"/>
      <c r="C335" s="199"/>
      <c r="D335" s="197"/>
      <c r="E335" s="198"/>
      <c r="F335" s="199"/>
      <c r="G335" s="200"/>
      <c r="H335" s="201"/>
      <c r="I335" s="202"/>
      <c r="J335" s="203"/>
      <c r="K335" s="203"/>
      <c r="L335" s="203"/>
      <c r="M335" s="204"/>
      <c r="N335" s="205"/>
      <c r="O335" s="205"/>
      <c r="P335" s="205"/>
    </row>
    <row r="336" spans="1:17" ht="12.75" customHeight="1" x14ac:dyDescent="0.2">
      <c r="A336" s="197"/>
      <c r="B336" s="198"/>
      <c r="C336" s="199"/>
      <c r="D336" s="197"/>
      <c r="E336" s="198"/>
      <c r="F336" s="199"/>
      <c r="G336" s="200"/>
      <c r="H336" s="201"/>
      <c r="I336" s="202"/>
      <c r="J336" s="203"/>
      <c r="K336" s="203"/>
      <c r="L336" s="203"/>
      <c r="M336" s="204"/>
      <c r="N336" s="205"/>
      <c r="O336" s="205"/>
      <c r="P336" s="205"/>
    </row>
    <row r="337" spans="1:16" ht="12.75" customHeight="1" x14ac:dyDescent="0.2">
      <c r="A337" s="197"/>
      <c r="B337" s="198"/>
      <c r="C337" s="199"/>
      <c r="D337" s="197"/>
      <c r="E337" s="198"/>
      <c r="F337" s="199"/>
      <c r="G337" s="200"/>
      <c r="H337" s="201"/>
      <c r="I337" s="202"/>
      <c r="J337" s="203"/>
      <c r="K337" s="203"/>
      <c r="L337" s="203"/>
      <c r="M337" s="204"/>
      <c r="N337" s="205"/>
      <c r="O337" s="205"/>
      <c r="P337" s="205"/>
    </row>
    <row r="338" spans="1:16" ht="12.75" customHeight="1" x14ac:dyDescent="0.2">
      <c r="A338" s="197"/>
      <c r="B338" s="198"/>
      <c r="C338" s="199"/>
      <c r="D338" s="197"/>
      <c r="E338" s="198"/>
      <c r="F338" s="199"/>
      <c r="G338" s="200"/>
      <c r="H338" s="201"/>
      <c r="I338" s="202"/>
      <c r="J338" s="203"/>
      <c r="K338" s="203"/>
      <c r="L338" s="203"/>
      <c r="M338" s="204"/>
      <c r="N338" s="205"/>
      <c r="O338" s="205"/>
      <c r="P338" s="205"/>
    </row>
    <row r="339" spans="1:16" ht="12.75" customHeight="1" x14ac:dyDescent="0.2">
      <c r="D339" s="51"/>
      <c r="E339" s="51"/>
      <c r="F339" s="51"/>
      <c r="G339" s="51"/>
      <c r="H339" s="51"/>
      <c r="I339" s="51"/>
      <c r="J339" s="51"/>
      <c r="K339" s="51"/>
    </row>
    <row r="340" spans="1:16" ht="12.75" customHeight="1" x14ac:dyDescent="0.2">
      <c r="D340" s="51"/>
      <c r="E340" s="51"/>
      <c r="F340" s="51"/>
      <c r="G340" s="51"/>
      <c r="H340" s="51"/>
      <c r="I340" s="51"/>
      <c r="J340" s="51"/>
      <c r="K340" s="51"/>
    </row>
    <row r="341" spans="1:16" ht="12.75" customHeight="1" x14ac:dyDescent="0.2">
      <c r="D341" s="51"/>
      <c r="E341" s="51"/>
      <c r="F341" s="51"/>
      <c r="G341" s="51"/>
      <c r="H341" s="51"/>
      <c r="I341" s="51"/>
      <c r="J341" s="51"/>
      <c r="K341" s="51"/>
    </row>
    <row r="342" spans="1:16" ht="12.75" customHeight="1" x14ac:dyDescent="0.2">
      <c r="D342" s="51"/>
      <c r="E342" s="51"/>
      <c r="F342" s="51"/>
      <c r="G342" s="51"/>
      <c r="H342" s="51"/>
      <c r="I342" s="51"/>
      <c r="J342" s="51"/>
      <c r="K342" s="51"/>
    </row>
  </sheetData>
  <autoFilter ref="A11:P342" xr:uid="{00000000-0009-0000-0000-000002000000}"/>
  <mergeCells count="11">
    <mergeCell ref="A5:F5"/>
    <mergeCell ref="D6:F6"/>
    <mergeCell ref="C1:D1"/>
    <mergeCell ref="A2:P2"/>
    <mergeCell ref="F1:P1"/>
    <mergeCell ref="A3:XFD3"/>
    <mergeCell ref="D7:F7"/>
    <mergeCell ref="D8:F8"/>
    <mergeCell ref="A6:C6"/>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0"/>
  <sheetViews>
    <sheetView zoomScale="90" zoomScaleNormal="90" zoomScaleSheetLayoutView="100" workbookViewId="0">
      <selection activeCell="A4" sqref="A4:Q4"/>
    </sheetView>
  </sheetViews>
  <sheetFormatPr defaultColWidth="9.140625" defaultRowHeight="12.75" x14ac:dyDescent="0.2"/>
  <cols>
    <col min="1" max="1" width="14.7109375" style="51" customWidth="1"/>
    <col min="2" max="2" width="13.85546875" style="51" bestFit="1" customWidth="1"/>
    <col min="3" max="3" width="19.8554687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47" t="s">
        <v>113</v>
      </c>
      <c r="B1" s="247"/>
      <c r="C1" s="247"/>
      <c r="D1" s="247"/>
      <c r="E1" s="247"/>
      <c r="F1" s="247"/>
      <c r="G1" s="247"/>
      <c r="H1" s="247"/>
    </row>
    <row r="2" spans="1:14" s="52" customFormat="1" ht="25.5" customHeight="1" x14ac:dyDescent="0.2">
      <c r="A2" s="244" t="str">
        <f>Overview!B4&amp; " - Effective from "&amp;Overview!D4&amp;" - "&amp;Overview!E4&amp;" Designated EHV import charges"</f>
        <v>Fulcrum Electricity Assets Ltd - GSP_L - Effective from 1 April 2026 - Final Designated EHV import charges</v>
      </c>
      <c r="B2" s="245"/>
      <c r="C2" s="245"/>
      <c r="D2" s="245"/>
      <c r="E2" s="245"/>
      <c r="F2" s="245"/>
      <c r="G2" s="245"/>
      <c r="H2" s="246"/>
    </row>
    <row r="3" spans="1:14" s="248" customFormat="1" ht="17.100000000000001" customHeight="1" x14ac:dyDescent="0.2">
      <c r="A3" s="233"/>
      <c r="B3" s="233"/>
      <c r="C3" s="233"/>
      <c r="D3" s="233"/>
      <c r="E3" s="233"/>
      <c r="F3" s="233"/>
      <c r="G3" s="233"/>
      <c r="H3" s="233"/>
      <c r="I3" s="233"/>
      <c r="J3" s="233"/>
      <c r="K3" s="233"/>
      <c r="L3" s="233"/>
      <c r="M3" s="233"/>
      <c r="N3" s="233"/>
    </row>
    <row r="4" spans="1:14" s="78" customFormat="1" ht="18" x14ac:dyDescent="0.2">
      <c r="A4" s="82"/>
      <c r="B4" s="82"/>
      <c r="C4" s="82"/>
      <c r="D4" s="83"/>
      <c r="E4" s="84"/>
      <c r="F4" s="84"/>
      <c r="G4" s="85"/>
      <c r="H4" s="85"/>
      <c r="I4" s="77"/>
      <c r="J4" s="77"/>
      <c r="K4" s="77"/>
      <c r="L4" s="77"/>
      <c r="M4" s="77"/>
      <c r="N4" s="77"/>
    </row>
    <row r="5" spans="1:14" ht="60.75" customHeight="1" x14ac:dyDescent="0.2">
      <c r="A5" s="53" t="s">
        <v>98</v>
      </c>
      <c r="B5" s="54" t="s">
        <v>773</v>
      </c>
      <c r="C5" s="53" t="s">
        <v>66</v>
      </c>
      <c r="D5" s="55" t="s">
        <v>60</v>
      </c>
      <c r="E5" s="123" t="str">
        <f>'Annex 2 Designated EHV charges'!I11</f>
        <v>Import
Super Red
unit charge
(p/kWh)</v>
      </c>
      <c r="F5" s="123" t="str">
        <f>'Annex 2 Designated EHV charges'!J11</f>
        <v>Import
fixed charge
(p/day)</v>
      </c>
      <c r="G5" s="123" t="str">
        <f>'Annex 2 Designated EHV charges'!K11</f>
        <v>Import
capacity charge
(p/kVA/day)</v>
      </c>
      <c r="H5" s="123" t="str">
        <f>'Annex 2 Designated EHV charges'!L11</f>
        <v>Import
exceeded capacity charge
(p/kVA/day)</v>
      </c>
    </row>
    <row r="6" spans="1:14" x14ac:dyDescent="0.2">
      <c r="A6" s="89" t="str">
        <f t="array" ref="A6">IFERROR(INDEX('Annex 2 Designated EHV charges'!$A$12:$A$338, MATCH(0, IF(ISBLANK('Annex 2 Designated EHV charges'!$A$12:$A$338),1, COUNTIF(A$5:$A5, 'Annex 2 Designated EHV charges'!$A$12:$A$338)),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charges'!$A:$P,9,FALSE)=0,"",VLOOKUP($A6,'Annex 2 Designated EHV charges'!$A:$P,9,FALSE)),"")</f>
        <v/>
      </c>
      <c r="F6" s="95" t="str">
        <f>IFERROR(IF(VLOOKUP($A6,'Annex 2 Designated EHV charges'!$A:$P,10,FALSE)=0,"",VLOOKUP($A6,'Annex 2 Designated EHV charges'!$A:$P,10,FALSE)),"")</f>
        <v/>
      </c>
      <c r="G6" s="96" t="str">
        <f>IFERROR(IF(VLOOKUP($A6,'Annex 2 Designated EHV charges'!$A:$P,11,FALSE)=0,"",VLOOKUP($A6,'Annex 2 Designated EHV charges'!$A:$P,11,FALSE)),"")</f>
        <v/>
      </c>
      <c r="H6" s="96" t="str">
        <f>IFERROR(IF(VLOOKUP($A6,'Annex 2 Designated EHV charges'!$A:$P,12,FALSE)=0,"",VLOOKUP($A6,'Annex 2 Designated EHV charges'!$A:$P,12,FALSE)),"")</f>
        <v/>
      </c>
    </row>
    <row r="7" spans="1:14" ht="56.1" customHeight="1" x14ac:dyDescent="0.2">
      <c r="A7" s="89" t="str">
        <f t="array" ref="A7">IFERROR(INDEX('Annex 2 Designated EHV charges'!$A$12:$A$338, MATCH(0, IF(ISBLANK('Annex 2 Designated EHV charges'!$A$12:$A$338),1, COUNTIF(A$5:$A6, 'Annex 2 Designated EHV charges'!$A$12:$A$338)),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58.5" customHeight="1" x14ac:dyDescent="0.2">
      <c r="A8" s="89" t="str">
        <f t="array" ref="A8">IFERROR(INDEX('Annex 2 Designated EHV charges'!$A$12:$A$338, MATCH(0, IF(ISBLANK('Annex 2 Designated EHV charges'!$A$12:$A$338),1, COUNTIF(A$5:$A7, 'Annex 2 Designated EHV charges'!$A$12:$A$338)),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
      <c r="A9" s="89" t="str">
        <f t="array" ref="A9">IFERROR(INDEX('Annex 2 Designated EHV charges'!$A$12:$A$338, MATCH(0, IF(ISBLANK('Annex 2 Designated EHV charges'!$A$12:$A$338),1, COUNTIF(A$5:$A8, 'Annex 2 Designated EHV charges'!$A$12:$A$338)),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
      <c r="A10" s="89" t="str">
        <f t="array" ref="A10">IFERROR(INDEX('Annex 2 Designated EHV charges'!$A$12:$A$338, MATCH(0, IF(ISBLANK('Annex 2 Designated EHV charges'!$A$12:$A$338),1, COUNTIF(A$5:$A9, 'Annex 2 Designated EHV charges'!$A$12:$A$338)),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
      <c r="A11" s="89" t="str">
        <f t="array" ref="A11">IFERROR(INDEX('Annex 2 Designated EHV charges'!$A$12:$A$338, MATCH(0, IF(ISBLANK('Annex 2 Designated EHV charges'!$A$12:$A$338),1, COUNTIF(A$5:$A10, 'Annex 2 Designated EHV charges'!$A$12:$A$338)),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
      <c r="A12" s="89" t="str">
        <f t="array" ref="A12">IFERROR(INDEX('Annex 2 Designated EHV charges'!$A$12:$A$338, MATCH(0, IF(ISBLANK('Annex 2 Designated EHV charges'!$A$12:$A$338),1, COUNTIF(A$5:$A11, 'Annex 2 Designated EHV charges'!$A$12:$A$338)),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
      <c r="A13" s="89" t="str">
        <f t="array" ref="A13">IFERROR(INDEX('Annex 2 Designated EHV charges'!$A$12:$A$338, MATCH(0, IF(ISBLANK('Annex 2 Designated EHV charges'!$A$12:$A$338),1, COUNTIF(A$5:$A12, 'Annex 2 Designated EHV charges'!$A$12:$A$338)),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
      <c r="A14" s="89" t="str">
        <f t="array" ref="A14">IFERROR(INDEX('Annex 2 Designated EHV charges'!$A$12:$A$338, MATCH(0, IF(ISBLANK('Annex 2 Designated EHV charges'!$A$12:$A$338),1, COUNTIF(A$5:$A13, 'Annex 2 Designated EHV charges'!$A$12:$A$338)),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
      <c r="A15" s="89" t="str">
        <f t="array" ref="A15">IFERROR(INDEX('Annex 2 Designated EHV charges'!$A$12:$A$338, MATCH(0, IF(ISBLANK('Annex 2 Designated EHV charges'!$A$12:$A$338),1, COUNTIF(A$5:$A14, 'Annex 2 Designated EHV charges'!$A$12:$A$338)),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
      <c r="A16" s="89" t="str">
        <f t="array" ref="A16">IFERROR(INDEX('Annex 2 Designated EHV charges'!$A$12:$A$338, MATCH(0, IF(ISBLANK('Annex 2 Designated EHV charges'!$A$12:$A$338),1, COUNTIF(A$5:$A15, 'Annex 2 Designated EHV charges'!$A$12:$A$338)),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
      <c r="A17" s="89" t="str">
        <f t="array" ref="A17">IFERROR(INDEX('Annex 2 Designated EHV charges'!$A$12:$A$338, MATCH(0, IF(ISBLANK('Annex 2 Designated EHV charges'!$A$12:$A$338),1, COUNTIF(A$5:$A16, 'Annex 2 Designated EHV charges'!$A$12:$A$338)),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
      <c r="A18" s="89" t="str">
        <f t="array" ref="A18">IFERROR(INDEX('Annex 2 Designated EHV charges'!$A$12:$A$338, MATCH(0, IF(ISBLANK('Annex 2 Designated EHV charges'!$A$12:$A$338),1, COUNTIF(A$5:$A17, 'Annex 2 Designated EHV charges'!$A$12:$A$338)),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
      <c r="A19" s="89" t="str">
        <f t="array" ref="A19">IFERROR(INDEX('Annex 2 Designated EHV charges'!$A$12:$A$338, MATCH(0, IF(ISBLANK('Annex 2 Designated EHV charges'!$A$12:$A$338),1, COUNTIF(A$5:$A18, 'Annex 2 Designated EHV charges'!$A$12:$A$338)),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
      <c r="A20" s="89" t="str">
        <f t="array" ref="A20">IFERROR(INDEX('Annex 2 Designated EHV charges'!$A$12:$A$338, MATCH(0, IF(ISBLANK('Annex 2 Designated EHV charges'!$A$12:$A$338),1, COUNTIF(A$5:$A19, 'Annex 2 Designated EHV charges'!$A$12:$A$338)),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
      <c r="A21" s="89" t="str">
        <f t="array" ref="A21">IFERROR(INDEX('Annex 2 Designated EHV charges'!$A$12:$A$338, MATCH(0, IF(ISBLANK('Annex 2 Designated EHV charges'!$A$12:$A$338),1, COUNTIF(A$5:$A20, 'Annex 2 Designated EHV charges'!$A$12:$A$338)),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
      <c r="A22" s="89" t="str">
        <f t="array" ref="A22">IFERROR(INDEX('Annex 2 Designated EHV charges'!$A$12:$A$338, MATCH(0, IF(ISBLANK('Annex 2 Designated EHV charges'!$A$12:$A$338),1, COUNTIF(A$5:$A21, 'Annex 2 Designated EHV charges'!$A$12:$A$338)),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
      <c r="A23" s="89" t="str">
        <f t="array" ref="A23">IFERROR(INDEX('Annex 2 Designated EHV charges'!$A$12:$A$338, MATCH(0, IF(ISBLANK('Annex 2 Designated EHV charges'!$A$12:$A$338),1, COUNTIF(A$5:$A22, 'Annex 2 Designated EHV charges'!$A$12:$A$338)),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
      <c r="A24" s="89" t="str">
        <f t="array" ref="A24">IFERROR(INDEX('Annex 2 Designated EHV charges'!$A$12:$A$338, MATCH(0, IF(ISBLANK('Annex 2 Designated EHV charges'!$A$12:$A$338),1, COUNTIF(A$5:$A23, 'Annex 2 Designated EHV charges'!$A$12:$A$338)),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
      <c r="A25" s="89" t="str">
        <f t="array" ref="A25">IFERROR(INDEX('Annex 2 Designated EHV charges'!$A$12:$A$338, MATCH(0, IF(ISBLANK('Annex 2 Designated EHV charges'!$A$12:$A$338),1, COUNTIF(A$5:$A24, 'Annex 2 Designated EHV charges'!$A$12:$A$338)),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
      <c r="A26" s="89" t="str">
        <f t="array" ref="A26">IFERROR(INDEX('Annex 2 Designated EHV charges'!$A$12:$A$338, MATCH(0, IF(ISBLANK('Annex 2 Designated EHV charges'!$A$12:$A$338),1, COUNTIF(A$5:$A25, 'Annex 2 Designated EHV charges'!$A$12:$A$338)),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
      <c r="A27" s="89" t="str">
        <f t="array" ref="A27">IFERROR(INDEX('Annex 2 Designated EHV charges'!$A$12:$A$338, MATCH(0, IF(ISBLANK('Annex 2 Designated EHV charges'!$A$12:$A$338),1, COUNTIF(A$5:$A26, 'Annex 2 Designated EHV charges'!$A$12:$A$338)),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
      <c r="A28" s="89" t="str">
        <f t="array" ref="A28">IFERROR(INDEX('Annex 2 Designated EHV charges'!$A$12:$A$338, MATCH(0, IF(ISBLANK('Annex 2 Designated EHV charges'!$A$12:$A$338),1, COUNTIF(A$5:$A27, 'Annex 2 Designated EHV charges'!$A$12:$A$338)),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
      <c r="A29" s="89" t="str">
        <f t="array" ref="A29">IFERROR(INDEX('Annex 2 Designated EHV charges'!$A$12:$A$338, MATCH(0, IF(ISBLANK('Annex 2 Designated EHV charges'!$A$12:$A$338),1, COUNTIF(A$5:$A28, 'Annex 2 Designated EHV charges'!$A$12:$A$338)),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
      <c r="A30" s="89" t="str">
        <f t="array" ref="A30">IFERROR(INDEX('Annex 2 Designated EHV charges'!$A$12:$A$338, MATCH(0, IF(ISBLANK('Annex 2 Designated EHV charges'!$A$12:$A$338),1, COUNTIF(A$5:$A29, 'Annex 2 Designated EHV charges'!$A$12:$A$338)),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
      <c r="A31" s="89" t="str">
        <f t="array" ref="A31">IFERROR(INDEX('Annex 2 Designated EHV charges'!$A$12:$A$338, MATCH(0, IF(ISBLANK('Annex 2 Designated EHV charges'!$A$12:$A$338),1, COUNTIF(A$5:$A30, 'Annex 2 Designated EHV charges'!$A$12:$A$338)),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
      <c r="A32" s="89" t="str">
        <f t="array" ref="A32">IFERROR(INDEX('Annex 2 Designated EHV charges'!$A$12:$A$338, MATCH(0, IF(ISBLANK('Annex 2 Designated EHV charges'!$A$12:$A$338),1, COUNTIF(A$5:$A31, 'Annex 2 Designated EHV charges'!$A$12:$A$338)),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
      <c r="A33" s="89" t="str">
        <f t="array" ref="A33">IFERROR(INDEX('Annex 2 Designated EHV charges'!$A$12:$A$338, MATCH(0, IF(ISBLANK('Annex 2 Designated EHV charges'!$A$12:$A$338),1, COUNTIF(A$5:$A32, 'Annex 2 Designated EHV charges'!$A$12:$A$338)),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
      <c r="A34" s="89" t="str">
        <f t="array" ref="A34">IFERROR(INDEX('Annex 2 Designated EHV charges'!$A$12:$A$338, MATCH(0, IF(ISBLANK('Annex 2 Designated EHV charges'!$A$12:$A$338),1, COUNTIF(A$5:$A33, 'Annex 2 Designated EHV charges'!$A$12:$A$338)),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
      <c r="A35" s="89" t="str">
        <f t="array" ref="A35">IFERROR(INDEX('Annex 2 Designated EHV charges'!$A$12:$A$338, MATCH(0, IF(ISBLANK('Annex 2 Designated EHV charges'!$A$12:$A$338),1, COUNTIF(A$5:$A34, 'Annex 2 Designated EHV charges'!$A$12:$A$338)),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
      <c r="A36" s="89" t="str">
        <f t="array" ref="A36">IFERROR(INDEX('Annex 2 Designated EHV charges'!$A$12:$A$338, MATCH(0, IF(ISBLANK('Annex 2 Designated EHV charges'!$A$12:$A$338),1, COUNTIF(A$5:$A35, 'Annex 2 Designated EHV charges'!$A$12:$A$338)),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
      <c r="A37" s="89" t="str">
        <f t="array" ref="A37">IFERROR(INDEX('Annex 2 Designated EHV charges'!$A$12:$A$338, MATCH(0, IF(ISBLANK('Annex 2 Designated EHV charges'!$A$12:$A$338),1, COUNTIF(A$5:$A36, 'Annex 2 Designated EHV charges'!$A$12:$A$338)),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
      <c r="A38" s="89" t="str">
        <f t="array" ref="A38">IFERROR(INDEX('Annex 2 Designated EHV charges'!$A$12:$A$338, MATCH(0, IF(ISBLANK('Annex 2 Designated EHV charges'!$A$12:$A$338),1, COUNTIF(A$5:$A37, 'Annex 2 Designated EHV charges'!$A$12:$A$338)),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
      <c r="A39" s="89" t="str">
        <f t="array" ref="A39">IFERROR(INDEX('Annex 2 Designated EHV charges'!$A$12:$A$338, MATCH(0, IF(ISBLANK('Annex 2 Designated EHV charges'!$A$12:$A$338),1, COUNTIF(A$5:$A38, 'Annex 2 Designated EHV charges'!$A$12:$A$338)),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
      <c r="A40" s="89" t="str">
        <f t="array" ref="A40">IFERROR(INDEX('Annex 2 Designated EHV charges'!$A$12:$A$338, MATCH(0, IF(ISBLANK('Annex 2 Designated EHV charges'!$A$12:$A$338),1, COUNTIF(A$5:$A39, 'Annex 2 Designated EHV charges'!$A$12:$A$338)),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
      <c r="A41" s="89" t="str">
        <f t="array" ref="A41">IFERROR(INDEX('Annex 2 Designated EHV charges'!$A$12:$A$338, MATCH(0, IF(ISBLANK('Annex 2 Designated EHV charges'!$A$12:$A$338),1, COUNTIF(A$5:$A40, 'Annex 2 Designated EHV charges'!$A$12:$A$338)),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
      <c r="A42" s="89" t="str">
        <f t="array" ref="A42">IFERROR(INDEX('Annex 2 Designated EHV charges'!$A$12:$A$338, MATCH(0, IF(ISBLANK('Annex 2 Designated EHV charges'!$A$12:$A$338),1, COUNTIF(A$5:$A41, 'Annex 2 Designated EHV charges'!$A$12:$A$338)),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
      <c r="A43" s="89" t="str">
        <f t="array" ref="A43">IFERROR(INDEX('Annex 2 Designated EHV charges'!$A$12:$A$338, MATCH(0, IF(ISBLANK('Annex 2 Designated EHV charges'!$A$12:$A$338),1, COUNTIF(A$5:$A42, 'Annex 2 Designated EHV charges'!$A$12:$A$338)),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
      <c r="A44" s="89" t="str">
        <f t="array" ref="A44">IFERROR(INDEX('Annex 2 Designated EHV charges'!$A$12:$A$338, MATCH(0, IF(ISBLANK('Annex 2 Designated EHV charges'!$A$12:$A$338),1, COUNTIF(A$5:$A43, 'Annex 2 Designated EHV charges'!$A$12:$A$338)),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
      <c r="A45" s="89" t="str">
        <f t="array" ref="A45">IFERROR(INDEX('Annex 2 Designated EHV charges'!$A$12:$A$338, MATCH(0, IF(ISBLANK('Annex 2 Designated EHV charges'!$A$12:$A$338),1, COUNTIF(A$5:$A44, 'Annex 2 Designated EHV charges'!$A$12:$A$338)),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
      <c r="A46" s="89" t="str">
        <f t="array" ref="A46">IFERROR(INDEX('Annex 2 Designated EHV charges'!$A$12:$A$338, MATCH(0, IF(ISBLANK('Annex 2 Designated EHV charges'!$A$12:$A$338),1, COUNTIF(A$5:$A45, 'Annex 2 Designated EHV charges'!$A$12:$A$338)),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
      <c r="A47" s="89" t="str">
        <f t="array" ref="A47">IFERROR(INDEX('Annex 2 Designated EHV charges'!$A$12:$A$338, MATCH(0, IF(ISBLANK('Annex 2 Designated EHV charges'!$A$12:$A$338),1, COUNTIF(A$5:$A46, 'Annex 2 Designated EHV charges'!$A$12:$A$338)),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
      <c r="A48" s="89" t="str">
        <f t="array" ref="A48">IFERROR(INDEX('Annex 2 Designated EHV charges'!$A$12:$A$338, MATCH(0, IF(ISBLANK('Annex 2 Designated EHV charges'!$A$12:$A$338),1, COUNTIF(A$5:$A47, 'Annex 2 Designated EHV charges'!$A$12:$A$338)),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
      <c r="A49" s="89" t="str">
        <f t="array" ref="A49">IFERROR(INDEX('Annex 2 Designated EHV charges'!$A$12:$A$338, MATCH(0, IF(ISBLANK('Annex 2 Designated EHV charges'!$A$12:$A$338),1, COUNTIF(A$5:$A48, 'Annex 2 Designated EHV charges'!$A$12:$A$338)),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
      <c r="A50" s="89" t="str">
        <f t="array" ref="A50">IFERROR(INDEX('Annex 2 Designated EHV charges'!$A$12:$A$338, MATCH(0, IF(ISBLANK('Annex 2 Designated EHV charges'!$A$12:$A$338),1, COUNTIF(A$5:$A49, 'Annex 2 Designated EHV charges'!$A$12:$A$338)),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
      <c r="A51" s="89" t="str">
        <f t="array" ref="A51">IFERROR(INDEX('Annex 2 Designated EHV charges'!$A$12:$A$338, MATCH(0, IF(ISBLANK('Annex 2 Designated EHV charges'!$A$12:$A$338),1, COUNTIF(A$5:$A50, 'Annex 2 Designated EHV charges'!$A$12:$A$338)),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
      <c r="A52" s="89" t="str">
        <f t="array" ref="A52">IFERROR(INDEX('Annex 2 Designated EHV charges'!$A$12:$A$338, MATCH(0, IF(ISBLANK('Annex 2 Designated EHV charges'!$A$12:$A$338),1, COUNTIF(A$5:$A51, 'Annex 2 Designated EHV charges'!$A$12:$A$338)),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
      <c r="A53" s="89" t="str">
        <f t="array" ref="A53">IFERROR(INDEX('Annex 2 Designated EHV charges'!$A$12:$A$338, MATCH(0, IF(ISBLANK('Annex 2 Designated EHV charges'!$A$12:$A$338),1, COUNTIF(A$5:$A52, 'Annex 2 Designated EHV charges'!$A$12:$A$338)),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
      <c r="A54" s="89" t="str">
        <f t="array" ref="A54">IFERROR(INDEX('Annex 2 Designated EHV charges'!$A$12:$A$338, MATCH(0, IF(ISBLANK('Annex 2 Designated EHV charges'!$A$12:$A$338),1, COUNTIF(A$5:$A53, 'Annex 2 Designated EHV charges'!$A$12:$A$338)),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
      <c r="A55" s="89" t="str">
        <f t="array" ref="A55">IFERROR(INDEX('Annex 2 Designated EHV charges'!$A$12:$A$338, MATCH(0, IF(ISBLANK('Annex 2 Designated EHV charges'!$A$12:$A$338),1, COUNTIF(A$5:$A54, 'Annex 2 Designated EHV charges'!$A$12:$A$338)),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
      <c r="A56" s="89" t="str">
        <f t="array" ref="A56">IFERROR(INDEX('Annex 2 Designated EHV charges'!$A$12:$A$338, MATCH(0, IF(ISBLANK('Annex 2 Designated EHV charges'!$A$12:$A$338),1, COUNTIF(A$5:$A55, 'Annex 2 Designated EHV charges'!$A$12:$A$338)),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
      <c r="A57" s="89" t="str">
        <f t="array" ref="A57">IFERROR(INDEX('Annex 2 Designated EHV charges'!$A$12:$A$338, MATCH(0, IF(ISBLANK('Annex 2 Designated EHV charges'!$A$12:$A$338),1, COUNTIF(A$5:$A56, 'Annex 2 Designated EHV charges'!$A$12:$A$338)),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
      <c r="A58" s="89" t="str">
        <f t="array" ref="A58">IFERROR(INDEX('Annex 2 Designated EHV charges'!$A$12:$A$338, MATCH(0, IF(ISBLANK('Annex 2 Designated EHV charges'!$A$12:$A$338),1, COUNTIF(A$5:$A57, 'Annex 2 Designated EHV charges'!$A$12:$A$338)),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
      <c r="A59" s="89" t="str">
        <f t="array" ref="A59">IFERROR(INDEX('Annex 2 Designated EHV charges'!$A$12:$A$338, MATCH(0, IF(ISBLANK('Annex 2 Designated EHV charges'!$A$12:$A$338),1, COUNTIF(A$5:$A58, 'Annex 2 Designated EHV charges'!$A$12:$A$338)),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
      <c r="A60" s="89" t="str">
        <f t="array" ref="A60">IFERROR(INDEX('Annex 2 Designated EHV charges'!$A$12:$A$338, MATCH(0, IF(ISBLANK('Annex 2 Designated EHV charges'!$A$12:$A$338),1, COUNTIF(A$5:$A59, 'Annex 2 Designated EHV charges'!$A$12:$A$338)),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
      <c r="A61" s="89" t="str">
        <f t="array" ref="A61">IFERROR(INDEX('Annex 2 Designated EHV charges'!$A$12:$A$338, MATCH(0, IF(ISBLANK('Annex 2 Designated EHV charges'!$A$12:$A$338),1, COUNTIF(A$5:$A60, 'Annex 2 Designated EHV charges'!$A$12:$A$338)),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
      <c r="A62" s="89" t="str">
        <f t="array" ref="A62">IFERROR(INDEX('Annex 2 Designated EHV charges'!$A$12:$A$338, MATCH(0, IF(ISBLANK('Annex 2 Designated EHV charges'!$A$12:$A$338),1, COUNTIF(A$5:$A61, 'Annex 2 Designated EHV charges'!$A$12:$A$338)),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
      <c r="A63" s="89" t="str">
        <f t="array" ref="A63">IFERROR(INDEX('Annex 2 Designated EHV charges'!$A$12:$A$338, MATCH(0, IF(ISBLANK('Annex 2 Designated EHV charges'!$A$12:$A$338),1, COUNTIF(A$5:$A62, 'Annex 2 Designated EHV charges'!$A$12:$A$338)),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
      <c r="A64" s="89" t="str">
        <f t="array" ref="A64">IFERROR(INDEX('Annex 2 Designated EHV charges'!$A$12:$A$338, MATCH(0, IF(ISBLANK('Annex 2 Designated EHV charges'!$A$12:$A$338),1, COUNTIF(A$5:$A63, 'Annex 2 Designated EHV charges'!$A$12:$A$338)),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
      <c r="A65" s="89" t="str">
        <f t="array" ref="A65">IFERROR(INDEX('Annex 2 Designated EHV charges'!$A$12:$A$338, MATCH(0, IF(ISBLANK('Annex 2 Designated EHV charges'!$A$12:$A$338),1, COUNTIF(A$5:$A64, 'Annex 2 Designated EHV charges'!$A$12:$A$338)),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
      <c r="A66" s="89" t="str">
        <f t="array" ref="A66">IFERROR(INDEX('Annex 2 Designated EHV charges'!$A$12:$A$338, MATCH(0, IF(ISBLANK('Annex 2 Designated EHV charges'!$A$12:$A$338),1, COUNTIF(A$5:$A65, 'Annex 2 Designated EHV charges'!$A$12:$A$338)),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
      <c r="A67" s="89" t="str">
        <f t="array" ref="A67">IFERROR(INDEX('Annex 2 Designated EHV charges'!$A$12:$A$338, MATCH(0, IF(ISBLANK('Annex 2 Designated EHV charges'!$A$12:$A$338),1, COUNTIF(A$5:$A66, 'Annex 2 Designated EHV charges'!$A$12:$A$338)),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
      <c r="A68" s="89" t="str">
        <f t="array" ref="A68">IFERROR(INDEX('Annex 2 Designated EHV charges'!$A$12:$A$338, MATCH(0, IF(ISBLANK('Annex 2 Designated EHV charges'!$A$12:$A$338),1, COUNTIF(A$5:$A67, 'Annex 2 Designated EHV charges'!$A$12:$A$338)),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
      <c r="A69" s="89" t="str">
        <f t="array" ref="A69">IFERROR(INDEX('Annex 2 Designated EHV charges'!$A$12:$A$338, MATCH(0, IF(ISBLANK('Annex 2 Designated EHV charges'!$A$12:$A$338),1, COUNTIF(A$5:$A68, 'Annex 2 Designated EHV charges'!$A$12:$A$338)),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
      <c r="A70" s="89" t="str">
        <f t="array" ref="A70">IFERROR(INDEX('Annex 2 Designated EHV charges'!$A$12:$A$338, MATCH(0, IF(ISBLANK('Annex 2 Designated EHV charges'!$A$12:$A$338),1, COUNTIF(A$5:$A69, 'Annex 2 Designated EHV charges'!$A$12:$A$338)),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
      <c r="A71" s="89" t="str">
        <f t="array" ref="A71">IFERROR(INDEX('Annex 2 Designated EHV charges'!$A$12:$A$338, MATCH(0, IF(ISBLANK('Annex 2 Designated EHV charges'!$A$12:$A$338),1, COUNTIF(A$5:$A70, 'Annex 2 Designated EHV charges'!$A$12:$A$338)),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
      <c r="A72" s="89" t="str">
        <f t="array" ref="A72">IFERROR(INDEX('Annex 2 Designated EHV charges'!$A$12:$A$338, MATCH(0, IF(ISBLANK('Annex 2 Designated EHV charges'!$A$12:$A$338),1, COUNTIF(A$5:$A71, 'Annex 2 Designated EHV charges'!$A$12:$A$338)),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
      <c r="A73" s="89" t="str">
        <f t="array" ref="A73">IFERROR(INDEX('Annex 2 Designated EHV charges'!$A$12:$A$338, MATCH(0, IF(ISBLANK('Annex 2 Designated EHV charges'!$A$12:$A$338),1, COUNTIF(A$5:$A72, 'Annex 2 Designated EHV charges'!$A$12:$A$338)),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
      <c r="A74" s="89" t="str">
        <f t="array" ref="A74">IFERROR(INDEX('Annex 2 Designated EHV charges'!$A$12:$A$338, MATCH(0, IF(ISBLANK('Annex 2 Designated EHV charges'!$A$12:$A$338),1, COUNTIF(A$5:$A73, 'Annex 2 Designated EHV charges'!$A$12:$A$338)),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
      <c r="A75" s="89" t="str">
        <f t="array" ref="A75">IFERROR(INDEX('Annex 2 Designated EHV charges'!$A$12:$A$338, MATCH(0, IF(ISBLANK('Annex 2 Designated EHV charges'!$A$12:$A$338),1, COUNTIF(A$5:$A74, 'Annex 2 Designated EHV charges'!$A$12:$A$338)),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
      <c r="A76" s="89" t="str">
        <f t="array" ref="A76">IFERROR(INDEX('Annex 2 Designated EHV charges'!$A$12:$A$338, MATCH(0, IF(ISBLANK('Annex 2 Designated EHV charges'!$A$12:$A$338),1, COUNTIF(A$5:$A75, 'Annex 2 Designated EHV charges'!$A$12:$A$338)),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
      <c r="A77" s="89" t="str">
        <f t="array" ref="A77">IFERROR(INDEX('Annex 2 Designated EHV charges'!$A$12:$A$338, MATCH(0, IF(ISBLANK('Annex 2 Designated EHV charges'!$A$12:$A$338),1, COUNTIF(A$5:$A76, 'Annex 2 Designated EHV charges'!$A$12:$A$338)),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
      <c r="A78" s="89" t="str">
        <f t="array" ref="A78">IFERROR(INDEX('Annex 2 Designated EHV charges'!$A$12:$A$338, MATCH(0, IF(ISBLANK('Annex 2 Designated EHV charges'!$A$12:$A$338),1, COUNTIF(A$5:$A77, 'Annex 2 Designated EHV charges'!$A$12:$A$338)),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
      <c r="A79" s="89" t="str">
        <f t="array" ref="A79">IFERROR(INDEX('Annex 2 Designated EHV charges'!$A$12:$A$338, MATCH(0, IF(ISBLANK('Annex 2 Designated EHV charges'!$A$12:$A$338),1, COUNTIF(A$5:$A78, 'Annex 2 Designated EHV charges'!$A$12:$A$338)),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
      <c r="A80" s="89" t="str">
        <f t="array" ref="A80">IFERROR(INDEX('Annex 2 Designated EHV charges'!$A$12:$A$338, MATCH(0, IF(ISBLANK('Annex 2 Designated EHV charges'!$A$12:$A$338),1, COUNTIF(A$5:$A79, 'Annex 2 Designated EHV charges'!$A$12:$A$338)),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
      <c r="A81" s="89" t="str">
        <f t="array" ref="A81">IFERROR(INDEX('Annex 2 Designated EHV charges'!$A$12:$A$338, MATCH(0, IF(ISBLANK('Annex 2 Designated EHV charges'!$A$12:$A$338),1, COUNTIF(A$5:$A80, 'Annex 2 Designated EHV charges'!$A$12:$A$338)),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
      <c r="A82" s="89" t="str">
        <f t="array" ref="A82">IFERROR(INDEX('Annex 2 Designated EHV charges'!$A$12:$A$338, MATCH(0, IF(ISBLANK('Annex 2 Designated EHV charges'!$A$12:$A$338),1, COUNTIF(A$5:$A81, 'Annex 2 Designated EHV charges'!$A$12:$A$338)),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
      <c r="A83" s="89" t="str">
        <f t="array" ref="A83">IFERROR(INDEX('Annex 2 Designated EHV charges'!$A$12:$A$338, MATCH(0, IF(ISBLANK('Annex 2 Designated EHV charges'!$A$12:$A$338),1, COUNTIF(A$5:$A82, 'Annex 2 Designated EHV charges'!$A$12:$A$338)),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
      <c r="A84" s="89" t="str">
        <f t="array" ref="A84">IFERROR(INDEX('Annex 2 Designated EHV charges'!$A$12:$A$338, MATCH(0, IF(ISBLANK('Annex 2 Designated EHV charges'!$A$12:$A$338),1, COUNTIF(A$5:$A83, 'Annex 2 Designated EHV charges'!$A$12:$A$338)),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
      <c r="A85" s="89" t="str">
        <f t="array" ref="A85">IFERROR(INDEX('Annex 2 Designated EHV charges'!$A$12:$A$338, MATCH(0, IF(ISBLANK('Annex 2 Designated EHV charges'!$A$12:$A$338),1, COUNTIF(A$5:$A84, 'Annex 2 Designated EHV charges'!$A$12:$A$338)),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
      <c r="A86" s="89" t="str">
        <f t="array" ref="A86">IFERROR(INDEX('Annex 2 Designated EHV charges'!$A$12:$A$338, MATCH(0, IF(ISBLANK('Annex 2 Designated EHV charges'!$A$12:$A$338),1, COUNTIF(A$5:$A85, 'Annex 2 Designated EHV charges'!$A$12:$A$338)),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
      <c r="A87" s="89" t="str">
        <f t="array" ref="A87">IFERROR(INDEX('Annex 2 Designated EHV charges'!$A$12:$A$338, MATCH(0, IF(ISBLANK('Annex 2 Designated EHV charges'!$A$12:$A$338),1, COUNTIF(A$5:$A86, 'Annex 2 Designated EHV charges'!$A$12:$A$338)),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
      <c r="A88" s="89" t="str">
        <f t="array" ref="A88">IFERROR(INDEX('Annex 2 Designated EHV charges'!$A$12:$A$338, MATCH(0, IF(ISBLANK('Annex 2 Designated EHV charges'!$A$12:$A$338),1, COUNTIF(A$5:$A87, 'Annex 2 Designated EHV charges'!$A$12:$A$338)),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
      <c r="A89" s="89" t="str">
        <f t="array" ref="A89">IFERROR(INDEX('Annex 2 Designated EHV charges'!$A$12:$A$338, MATCH(0, IF(ISBLANK('Annex 2 Designated EHV charges'!$A$12:$A$338),1, COUNTIF(A$5:$A88, 'Annex 2 Designated EHV charges'!$A$12:$A$338)),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
      <c r="A90" s="89" t="str">
        <f t="array" ref="A90">IFERROR(INDEX('Annex 2 Designated EHV charges'!$A$12:$A$338, MATCH(0, IF(ISBLANK('Annex 2 Designated EHV charges'!$A$12:$A$338),1, COUNTIF(A$5:$A89, 'Annex 2 Designated EHV charges'!$A$12:$A$338)),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
      <c r="A91" s="89" t="str">
        <f t="array" ref="A91">IFERROR(INDEX('Annex 2 Designated EHV charges'!$A$12:$A$338, MATCH(0, IF(ISBLANK('Annex 2 Designated EHV charges'!$A$12:$A$338),1, COUNTIF(A$5:$A90, 'Annex 2 Designated EHV charges'!$A$12:$A$338)),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
      <c r="A92" s="89" t="str">
        <f t="array" ref="A92">IFERROR(INDEX('Annex 2 Designated EHV charges'!$A$12:$A$338, MATCH(0, IF(ISBLANK('Annex 2 Designated EHV charges'!$A$12:$A$338),1, COUNTIF(A$5:$A91, 'Annex 2 Designated EHV charges'!$A$12:$A$338)),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
      <c r="A93" s="89" t="str">
        <f t="array" ref="A93">IFERROR(INDEX('Annex 2 Designated EHV charges'!$A$12:$A$338, MATCH(0, IF(ISBLANK('Annex 2 Designated EHV charges'!$A$12:$A$338),1, COUNTIF(A$5:$A92, 'Annex 2 Designated EHV charges'!$A$12:$A$338)),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
      <c r="A94" s="89" t="str">
        <f t="array" ref="A94">IFERROR(INDEX('Annex 2 Designated EHV charges'!$A$12:$A$338, MATCH(0, IF(ISBLANK('Annex 2 Designated EHV charges'!$A$12:$A$338),1, COUNTIF(A$5:$A93, 'Annex 2 Designated EHV charges'!$A$12:$A$338)),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
      <c r="A95" s="89" t="str">
        <f t="array" ref="A95">IFERROR(INDEX('Annex 2 Designated EHV charges'!$A$12:$A$338, MATCH(0, IF(ISBLANK('Annex 2 Designated EHV charges'!$A$12:$A$338),1, COUNTIF(A$5:$A94, 'Annex 2 Designated EHV charges'!$A$12:$A$338)),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
      <c r="A96" s="89" t="str">
        <f t="array" ref="A96">IFERROR(INDEX('Annex 2 Designated EHV charges'!$A$12:$A$338, MATCH(0, IF(ISBLANK('Annex 2 Designated EHV charges'!$A$12:$A$338),1, COUNTIF(A$5:$A95, 'Annex 2 Designated EHV charges'!$A$12:$A$338)),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
      <c r="A97" s="89" t="str">
        <f t="array" ref="A97">IFERROR(INDEX('Annex 2 Designated EHV charges'!$A$12:$A$338, MATCH(0, IF(ISBLANK('Annex 2 Designated EHV charges'!$A$12:$A$338),1, COUNTIF(A$5:$A96, 'Annex 2 Designated EHV charges'!$A$12:$A$338)),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
      <c r="A98" s="89" t="str">
        <f t="array" ref="A98">IFERROR(INDEX('Annex 2 Designated EHV charges'!$A$12:$A$338, MATCH(0, IF(ISBLANK('Annex 2 Designated EHV charges'!$A$12:$A$338),1, COUNTIF(A$5:$A97, 'Annex 2 Designated EHV charges'!$A$12:$A$338)),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
      <c r="A99" s="89" t="str">
        <f t="array" ref="A99">IFERROR(INDEX('Annex 2 Designated EHV charges'!$A$12:$A$338, MATCH(0, IF(ISBLANK('Annex 2 Designated EHV charges'!$A$12:$A$338),1, COUNTIF(A$5:$A98, 'Annex 2 Designated EHV charges'!$A$12:$A$338)),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
      <c r="A100" s="89" t="str">
        <f t="array" ref="A100">IFERROR(INDEX('Annex 2 Designated EHV charges'!$A$12:$A$338, MATCH(0, IF(ISBLANK('Annex 2 Designated EHV charges'!$A$12:$A$338),1, COUNTIF(A$5:$A99, 'Annex 2 Designated EHV charges'!$A$12:$A$338)),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
      <c r="A101" s="89" t="str">
        <f t="array" ref="A101">IFERROR(INDEX('Annex 2 Designated EHV charges'!$A$12:$A$338, MATCH(0, IF(ISBLANK('Annex 2 Designated EHV charges'!$A$12:$A$338),1, COUNTIF(A$5:$A100, 'Annex 2 Designated EHV charges'!$A$12:$A$338)),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
      <c r="A102" s="89" t="str">
        <f t="array" ref="A102">IFERROR(INDEX('Annex 2 Designated EHV charges'!$A$12:$A$338, MATCH(0, IF(ISBLANK('Annex 2 Designated EHV charges'!$A$12:$A$338),1, COUNTIF(A$5:$A101, 'Annex 2 Designated EHV charges'!$A$12:$A$338)),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
      <c r="A103" s="89" t="str">
        <f t="array" ref="A103">IFERROR(INDEX('Annex 2 Designated EHV charges'!$A$12:$A$338, MATCH(0, IF(ISBLANK('Annex 2 Designated EHV charges'!$A$12:$A$338),1, COUNTIF(A$5:$A102, 'Annex 2 Designated EHV charges'!$A$12:$A$338)),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
      <c r="A104" s="89" t="str">
        <f t="array" ref="A104">IFERROR(INDEX('Annex 2 Designated EHV charges'!$A$12:$A$338, MATCH(0, IF(ISBLANK('Annex 2 Designated EHV charges'!$A$12:$A$338),1, COUNTIF(A$5:$A103, 'Annex 2 Designated EHV charges'!$A$12:$A$338)),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
      <c r="A105" s="89" t="str">
        <f t="array" ref="A105">IFERROR(INDEX('Annex 2 Designated EHV charges'!$A$12:$A$338, MATCH(0, IF(ISBLANK('Annex 2 Designated EHV charges'!$A$12:$A$338),1, COUNTIF(A$5:$A104, 'Annex 2 Designated EHV charges'!$A$12:$A$338)),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
      <c r="A106" s="89" t="str">
        <f t="array" ref="A106">IFERROR(INDEX('Annex 2 Designated EHV charges'!$A$12:$A$338, MATCH(0, IF(ISBLANK('Annex 2 Designated EHV charges'!$A$12:$A$338),1, COUNTIF(A$5:$A105, 'Annex 2 Designated EHV charges'!$A$12:$A$338)),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
      <c r="A107" s="89" t="str">
        <f t="array" ref="A107">IFERROR(INDEX('Annex 2 Designated EHV charges'!$A$12:$A$338, MATCH(0, IF(ISBLANK('Annex 2 Designated EHV charges'!$A$12:$A$338),1, COUNTIF(A$5:$A106, 'Annex 2 Designated EHV charges'!$A$12:$A$338)),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
      <c r="A108" s="89" t="str">
        <f t="array" ref="A108">IFERROR(INDEX('Annex 2 Designated EHV charges'!$A$12:$A$338, MATCH(0, IF(ISBLANK('Annex 2 Designated EHV charges'!$A$12:$A$338),1, COUNTIF(A$5:$A107, 'Annex 2 Designated EHV charges'!$A$12:$A$338)),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
      <c r="A109" s="89" t="str">
        <f t="array" ref="A109">IFERROR(INDEX('Annex 2 Designated EHV charges'!$A$12:$A$338, MATCH(0, IF(ISBLANK('Annex 2 Designated EHV charges'!$A$12:$A$338),1, COUNTIF(A$5:$A108, 'Annex 2 Designated EHV charges'!$A$12:$A$338)),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
      <c r="A110" s="89" t="str">
        <f t="array" ref="A110">IFERROR(INDEX('Annex 2 Designated EHV charges'!$A$12:$A$338, MATCH(0, IF(ISBLANK('Annex 2 Designated EHV charges'!$A$12:$A$338),1, COUNTIF(A$5:$A109, 'Annex 2 Designated EHV charges'!$A$12:$A$338)),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
      <c r="A111" s="89" t="str">
        <f t="array" ref="A111">IFERROR(INDEX('Annex 2 Designated EHV charges'!$A$12:$A$338, MATCH(0, IF(ISBLANK('Annex 2 Designated EHV charges'!$A$12:$A$338),1, COUNTIF(A$5:$A110, 'Annex 2 Designated EHV charges'!$A$12:$A$338)),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
      <c r="A112" s="89" t="str">
        <f t="array" ref="A112">IFERROR(INDEX('Annex 2 Designated EHV charges'!$A$12:$A$338, MATCH(0, IF(ISBLANK('Annex 2 Designated EHV charges'!$A$12:$A$338),1, COUNTIF(A$5:$A111, 'Annex 2 Designated EHV charges'!$A$12:$A$338)),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
      <c r="A113" s="89" t="str">
        <f t="array" ref="A113">IFERROR(INDEX('Annex 2 Designated EHV charges'!$A$12:$A$338, MATCH(0, IF(ISBLANK('Annex 2 Designated EHV charges'!$A$12:$A$338),1, COUNTIF(A$5:$A112, 'Annex 2 Designated EHV charges'!$A$12:$A$338)),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
      <c r="A114" s="89" t="str">
        <f t="array" ref="A114">IFERROR(INDEX('Annex 2 Designated EHV charges'!$A$12:$A$338, MATCH(0, IF(ISBLANK('Annex 2 Designated EHV charges'!$A$12:$A$338),1, COUNTIF(A$5:$A113, 'Annex 2 Designated EHV charges'!$A$12:$A$338)),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
      <c r="A115" s="89" t="str">
        <f t="array" ref="A115">IFERROR(INDEX('Annex 2 Designated EHV charges'!$A$12:$A$338, MATCH(0, IF(ISBLANK('Annex 2 Designated EHV charges'!$A$12:$A$338),1, COUNTIF(A$5:$A114, 'Annex 2 Designated EHV charges'!$A$12:$A$338)),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
      <c r="A116" s="89" t="str">
        <f t="array" ref="A116">IFERROR(INDEX('Annex 2 Designated EHV charges'!$A$12:$A$338, MATCH(0, IF(ISBLANK('Annex 2 Designated EHV charges'!$A$12:$A$338),1, COUNTIF(A$5:$A115, 'Annex 2 Designated EHV charges'!$A$12:$A$338)),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
      <c r="A117" s="89" t="str">
        <f t="array" ref="A117">IFERROR(INDEX('Annex 2 Designated EHV charges'!$A$12:$A$338, MATCH(0, IF(ISBLANK('Annex 2 Designated EHV charges'!$A$12:$A$338),1, COUNTIF(A$5:$A116, 'Annex 2 Designated EHV charges'!$A$12:$A$338)),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
      <c r="A118" s="89" t="str">
        <f t="array" ref="A118">IFERROR(INDEX('Annex 2 Designated EHV charges'!$A$12:$A$338, MATCH(0, IF(ISBLANK('Annex 2 Designated EHV charges'!$A$12:$A$338),1, COUNTIF(A$5:$A117, 'Annex 2 Designated EHV charges'!$A$12:$A$338)),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
      <c r="A119" s="89" t="str">
        <f t="array" ref="A119">IFERROR(INDEX('Annex 2 Designated EHV charges'!$A$12:$A$338, MATCH(0, IF(ISBLANK('Annex 2 Designated EHV charges'!$A$12:$A$338),1, COUNTIF(A$5:$A118, 'Annex 2 Designated EHV charges'!$A$12:$A$338)),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
      <c r="A120" s="89" t="str">
        <f t="array" ref="A120">IFERROR(INDEX('Annex 2 Designated EHV charges'!$A$12:$A$338, MATCH(0, IF(ISBLANK('Annex 2 Designated EHV charges'!$A$12:$A$338),1, COUNTIF(A$5:$A119, 'Annex 2 Designated EHV charges'!$A$12:$A$338)),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
      <c r="A121" s="89" t="str">
        <f t="array" ref="A121">IFERROR(INDEX('Annex 2 Designated EHV charges'!$A$12:$A$338, MATCH(0, IF(ISBLANK('Annex 2 Designated EHV charges'!$A$12:$A$338),1, COUNTIF(A$5:$A120, 'Annex 2 Designated EHV charges'!$A$12:$A$338)),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
      <c r="A122" s="89" t="str">
        <f t="array" ref="A122">IFERROR(INDEX('Annex 2 Designated EHV charges'!$A$12:$A$338, MATCH(0, IF(ISBLANK('Annex 2 Designated EHV charges'!$A$12:$A$338),1, COUNTIF(A$5:$A121, 'Annex 2 Designated EHV charges'!$A$12:$A$338)),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
      <c r="A123" s="89" t="str">
        <f t="array" ref="A123">IFERROR(INDEX('Annex 2 Designated EHV charges'!$A$12:$A$338, MATCH(0, IF(ISBLANK('Annex 2 Designated EHV charges'!$A$12:$A$338),1, COUNTIF(A$5:$A122, 'Annex 2 Designated EHV charges'!$A$12:$A$338)),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
      <c r="A124" s="89" t="str">
        <f t="array" ref="A124">IFERROR(INDEX('Annex 2 Designated EHV charges'!$A$12:$A$338, MATCH(0, IF(ISBLANK('Annex 2 Designated EHV charges'!$A$12:$A$338),1, COUNTIF(A$5:$A123, 'Annex 2 Designated EHV charges'!$A$12:$A$338)),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
      <c r="A125" s="89" t="str">
        <f t="array" ref="A125">IFERROR(INDEX('Annex 2 Designated EHV charges'!$A$12:$A$338, MATCH(0, IF(ISBLANK('Annex 2 Designated EHV charges'!$A$12:$A$338),1, COUNTIF(A$5:$A124, 'Annex 2 Designated EHV charges'!$A$12:$A$338)),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
      <c r="A126" s="89" t="str">
        <f t="array" ref="A126">IFERROR(INDEX('Annex 2 Designated EHV charges'!$A$12:$A$338, MATCH(0, IF(ISBLANK('Annex 2 Designated EHV charges'!$A$12:$A$338),1, COUNTIF(A$5:$A125, 'Annex 2 Designated EHV charges'!$A$12:$A$338)),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
      <c r="A127" s="89" t="str">
        <f t="array" ref="A127">IFERROR(INDEX('Annex 2 Designated EHV charges'!$A$12:$A$338, MATCH(0, IF(ISBLANK('Annex 2 Designated EHV charges'!$A$12:$A$338),1, COUNTIF(A$5:$A126, 'Annex 2 Designated EHV charges'!$A$12:$A$338)),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
      <c r="A128" s="89" t="str">
        <f t="array" ref="A128">IFERROR(INDEX('Annex 2 Designated EHV charges'!$A$12:$A$338, MATCH(0, IF(ISBLANK('Annex 2 Designated EHV charges'!$A$12:$A$338),1, COUNTIF(A$5:$A127, 'Annex 2 Designated EHV charges'!$A$12:$A$338)),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
      <c r="A129" s="89" t="str">
        <f t="array" ref="A129">IFERROR(INDEX('Annex 2 Designated EHV charges'!$A$12:$A$338, MATCH(0, IF(ISBLANK('Annex 2 Designated EHV charges'!$A$12:$A$338),1, COUNTIF(A$5:$A128, 'Annex 2 Designated EHV charges'!$A$12:$A$338)),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
      <c r="A130" s="89" t="str">
        <f t="array" ref="A130">IFERROR(INDEX('Annex 2 Designated EHV charges'!$A$12:$A$338, MATCH(0, IF(ISBLANK('Annex 2 Designated EHV charges'!$A$12:$A$338),1, COUNTIF(A$5:$A129, 'Annex 2 Designated EHV charges'!$A$12:$A$338)),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
      <c r="A131" s="89" t="str">
        <f t="array" ref="A131">IFERROR(INDEX('Annex 2 Designated EHV charges'!$A$12:$A$338, MATCH(0, IF(ISBLANK('Annex 2 Designated EHV charges'!$A$12:$A$338),1, COUNTIF(A$5:$A130, 'Annex 2 Designated EHV charges'!$A$12:$A$338)),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
      <c r="A132" s="89" t="str">
        <f t="array" ref="A132">IFERROR(INDEX('Annex 2 Designated EHV charges'!$A$12:$A$338, MATCH(0, IF(ISBLANK('Annex 2 Designated EHV charges'!$A$12:$A$338),1, COUNTIF(A$5:$A131, 'Annex 2 Designated EHV charges'!$A$12:$A$338)),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
      <c r="A133" s="89" t="str">
        <f t="array" ref="A133">IFERROR(INDEX('Annex 2 Designated EHV charges'!$A$12:$A$338, MATCH(0, IF(ISBLANK('Annex 2 Designated EHV charges'!$A$12:$A$338),1, COUNTIF(A$5:$A132, 'Annex 2 Designated EHV charges'!$A$12:$A$338)),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
      <c r="A134" s="89" t="str">
        <f t="array" ref="A134">IFERROR(INDEX('Annex 2 Designated EHV charges'!$A$12:$A$338, MATCH(0, IF(ISBLANK('Annex 2 Designated EHV charges'!$A$12:$A$338),1, COUNTIF(A$5:$A133, 'Annex 2 Designated EHV charges'!$A$12:$A$338)),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
      <c r="A135" s="89" t="str">
        <f t="array" ref="A135">IFERROR(INDEX('Annex 2 Designated EHV charges'!$A$12:$A$338, MATCH(0, IF(ISBLANK('Annex 2 Designated EHV charges'!$A$12:$A$338),1, COUNTIF(A$5:$A134, 'Annex 2 Designated EHV charges'!$A$12:$A$338)),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
      <c r="A136" s="89" t="str">
        <f t="array" ref="A136">IFERROR(INDEX('Annex 2 Designated EHV charges'!$A$12:$A$338, MATCH(0, IF(ISBLANK('Annex 2 Designated EHV charges'!$A$12:$A$338),1, COUNTIF(A$5:$A135, 'Annex 2 Designated EHV charges'!$A$12:$A$338)),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
      <c r="A137" s="89" t="str">
        <f t="array" ref="A137">IFERROR(INDEX('Annex 2 Designated EHV charges'!$A$12:$A$338, MATCH(0, IF(ISBLANK('Annex 2 Designated EHV charges'!$A$12:$A$338),1, COUNTIF(A$5:$A136, 'Annex 2 Designated EHV charges'!$A$12:$A$338)),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
      <c r="A138" s="89" t="str">
        <f t="array" ref="A138">IFERROR(INDEX('Annex 2 Designated EHV charges'!$A$12:$A$338, MATCH(0, IF(ISBLANK('Annex 2 Designated EHV charges'!$A$12:$A$338),1, COUNTIF(A$5:$A137, 'Annex 2 Designated EHV charges'!$A$12:$A$338)),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
      <c r="A139" s="89" t="str">
        <f t="array" ref="A139">IFERROR(INDEX('Annex 2 Designated EHV charges'!$A$12:$A$338, MATCH(0, IF(ISBLANK('Annex 2 Designated EHV charges'!$A$12:$A$338),1, COUNTIF(A$5:$A138, 'Annex 2 Designated EHV charges'!$A$12:$A$338)),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
      <c r="A140" s="89" t="str">
        <f t="array" ref="A140">IFERROR(INDEX('Annex 2 Designated EHV charges'!$A$12:$A$338, MATCH(0, IF(ISBLANK('Annex 2 Designated EHV charges'!$A$12:$A$338),1, COUNTIF(A$5:$A139, 'Annex 2 Designated EHV charges'!$A$12:$A$338)),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
      <c r="A141" s="89" t="str">
        <f t="array" ref="A141">IFERROR(INDEX('Annex 2 Designated EHV charges'!$A$12:$A$338, MATCH(0, IF(ISBLANK('Annex 2 Designated EHV charges'!$A$12:$A$338),1, COUNTIF(A$5:$A140, 'Annex 2 Designated EHV charges'!$A$12:$A$338)),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
      <c r="A142" s="89" t="str">
        <f t="array" ref="A142">IFERROR(INDEX('Annex 2 Designated EHV charges'!$A$12:$A$338, MATCH(0, IF(ISBLANK('Annex 2 Designated EHV charges'!$A$12:$A$338),1, COUNTIF(A$5:$A141, 'Annex 2 Designated EHV charges'!$A$12:$A$338)),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
      <c r="A143" s="89" t="str">
        <f t="array" ref="A143">IFERROR(INDEX('Annex 2 Designated EHV charges'!$A$12:$A$338, MATCH(0, IF(ISBLANK('Annex 2 Designated EHV charges'!$A$12:$A$338),1, COUNTIF(A$5:$A142, 'Annex 2 Designated EHV charges'!$A$12:$A$338)),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
      <c r="A144" s="89" t="str">
        <f t="array" ref="A144">IFERROR(INDEX('Annex 2 Designated EHV charges'!$A$12:$A$338, MATCH(0, IF(ISBLANK('Annex 2 Designated EHV charges'!$A$12:$A$338),1, COUNTIF(A$5:$A143, 'Annex 2 Designated EHV charges'!$A$12:$A$338)),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
      <c r="A145" s="89" t="str">
        <f t="array" ref="A145">IFERROR(INDEX('Annex 2 Designated EHV charges'!$A$12:$A$338, MATCH(0, IF(ISBLANK('Annex 2 Designated EHV charges'!$A$12:$A$338),1, COUNTIF(A$5:$A144, 'Annex 2 Designated EHV charges'!$A$12:$A$338)),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
      <c r="A146" s="89" t="str">
        <f t="array" ref="A146">IFERROR(INDEX('Annex 2 Designated EHV charges'!$A$12:$A$338, MATCH(0, IF(ISBLANK('Annex 2 Designated EHV charges'!$A$12:$A$338),1, COUNTIF(A$5:$A145, 'Annex 2 Designated EHV charges'!$A$12:$A$338)),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
      <c r="A147" s="89" t="str">
        <f t="array" ref="A147">IFERROR(INDEX('Annex 2 Designated EHV charges'!$A$12:$A$338, MATCH(0, IF(ISBLANK('Annex 2 Designated EHV charges'!$A$12:$A$338),1, COUNTIF(A$5:$A146, 'Annex 2 Designated EHV charges'!$A$12:$A$338)),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
      <c r="A148" s="89" t="str">
        <f t="array" ref="A148">IFERROR(INDEX('Annex 2 Designated EHV charges'!$A$12:$A$338, MATCH(0, IF(ISBLANK('Annex 2 Designated EHV charges'!$A$12:$A$338),1, COUNTIF(A$5:$A147, 'Annex 2 Designated EHV charges'!$A$12:$A$338)),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
      <c r="A149" s="89" t="str">
        <f t="array" ref="A149">IFERROR(INDEX('Annex 2 Designated EHV charges'!$A$12:$A$338, MATCH(0, IF(ISBLANK('Annex 2 Designated EHV charges'!$A$12:$A$338),1, COUNTIF(A$5:$A148, 'Annex 2 Designated EHV charges'!$A$12:$A$338)),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
      <c r="A150" s="89" t="str">
        <f t="array" ref="A150">IFERROR(INDEX('Annex 2 Designated EHV charges'!$A$12:$A$338, MATCH(0, IF(ISBLANK('Annex 2 Designated EHV charges'!$A$12:$A$338),1, COUNTIF(A$5:$A149, 'Annex 2 Designated EHV charges'!$A$12:$A$338)),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
      <c r="A151" s="89" t="str">
        <f t="array" ref="A151">IFERROR(INDEX('Annex 2 Designated EHV charges'!$A$12:$A$338, MATCH(0, IF(ISBLANK('Annex 2 Designated EHV charges'!$A$12:$A$338),1, COUNTIF(A$5:$A150, 'Annex 2 Designated EHV charges'!$A$12:$A$338)),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
      <c r="A152" s="89" t="str">
        <f t="array" ref="A152">IFERROR(INDEX('Annex 2 Designated EHV charges'!$A$12:$A$338, MATCH(0, IF(ISBLANK('Annex 2 Designated EHV charges'!$A$12:$A$338),1, COUNTIF(A$5:$A151, 'Annex 2 Designated EHV charges'!$A$12:$A$338)),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
      <c r="A153" s="89" t="str">
        <f t="array" ref="A153">IFERROR(INDEX('Annex 2 Designated EHV charges'!$A$12:$A$338, MATCH(0, IF(ISBLANK('Annex 2 Designated EHV charges'!$A$12:$A$338),1, COUNTIF(A$5:$A152, 'Annex 2 Designated EHV charges'!$A$12:$A$338)),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
      <c r="A154" s="89" t="str">
        <f t="array" ref="A154">IFERROR(INDEX('Annex 2 Designated EHV charges'!$A$12:$A$338, MATCH(0, IF(ISBLANK('Annex 2 Designated EHV charges'!$A$12:$A$338),1, COUNTIF(A$5:$A153, 'Annex 2 Designated EHV charges'!$A$12:$A$338)),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
      <c r="A155" s="89" t="str">
        <f t="array" ref="A155">IFERROR(INDEX('Annex 2 Designated EHV charges'!$A$12:$A$338, MATCH(0, IF(ISBLANK('Annex 2 Designated EHV charges'!$A$12:$A$338),1, COUNTIF(A$5:$A154, 'Annex 2 Designated EHV charges'!$A$12:$A$338)),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
      <c r="A156" s="89" t="str">
        <f t="array" ref="A156">IFERROR(INDEX('Annex 2 Designated EHV charges'!$A$12:$A$338, MATCH(0, IF(ISBLANK('Annex 2 Designated EHV charges'!$A$12:$A$338),1, COUNTIF(A$5:$A155, 'Annex 2 Designated EHV charges'!$A$12:$A$338)),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
      <c r="A157" s="89" t="str">
        <f t="array" ref="A157">IFERROR(INDEX('Annex 2 Designated EHV charges'!$A$12:$A$338, MATCH(0, IF(ISBLANK('Annex 2 Designated EHV charges'!$A$12:$A$338),1, COUNTIF(A$5:$A156, 'Annex 2 Designated EHV charges'!$A$12:$A$338)),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
      <c r="A158" s="89" t="str">
        <f t="array" ref="A158">IFERROR(INDEX('Annex 2 Designated EHV charges'!$A$12:$A$338, MATCH(0, IF(ISBLANK('Annex 2 Designated EHV charges'!$A$12:$A$338),1, COUNTIF(A$5:$A157, 'Annex 2 Designated EHV charges'!$A$12:$A$338)),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
      <c r="A159" s="89" t="str">
        <f t="array" ref="A159">IFERROR(INDEX('Annex 2 Designated EHV charges'!$A$12:$A$338, MATCH(0, IF(ISBLANK('Annex 2 Designated EHV charges'!$A$12:$A$338),1, COUNTIF(A$5:$A158, 'Annex 2 Designated EHV charges'!$A$12:$A$338)),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
      <c r="A160" s="89" t="str">
        <f t="array" ref="A160">IFERROR(INDEX('Annex 2 Designated EHV charges'!$A$12:$A$338, MATCH(0, IF(ISBLANK('Annex 2 Designated EHV charges'!$A$12:$A$338),1, COUNTIF(A$5:$A159, 'Annex 2 Designated EHV charges'!$A$12:$A$338)),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
      <c r="A161" s="89" t="str">
        <f t="array" ref="A161">IFERROR(INDEX('Annex 2 Designated EHV charges'!$A$12:$A$338, MATCH(0, IF(ISBLANK('Annex 2 Designated EHV charges'!$A$12:$A$338),1, COUNTIF(A$5:$A160, 'Annex 2 Designated EHV charges'!$A$12:$A$338)),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
      <c r="A162" s="89" t="str">
        <f t="array" ref="A162">IFERROR(INDEX('Annex 2 Designated EHV charges'!$A$12:$A$338, MATCH(0, IF(ISBLANK('Annex 2 Designated EHV charges'!$A$12:$A$338),1, COUNTIF(A$5:$A161, 'Annex 2 Designated EHV charges'!$A$12:$A$338)),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
      <c r="A163" s="89" t="str">
        <f t="array" ref="A163">IFERROR(INDEX('Annex 2 Designated EHV charges'!$A$12:$A$338, MATCH(0, IF(ISBLANK('Annex 2 Designated EHV charges'!$A$12:$A$338),1, COUNTIF(A$5:$A162, 'Annex 2 Designated EHV charges'!$A$12:$A$338)),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
      <c r="A164" s="89" t="str">
        <f t="array" ref="A164">IFERROR(INDEX('Annex 2 Designated EHV charges'!$A$12:$A$338, MATCH(0, IF(ISBLANK('Annex 2 Designated EHV charges'!$A$12:$A$338),1, COUNTIF(A$5:$A163, 'Annex 2 Designated EHV charges'!$A$12:$A$338)),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
      <c r="A165" s="89" t="str">
        <f t="array" ref="A165">IFERROR(INDEX('Annex 2 Designated EHV charges'!$A$12:$A$338, MATCH(0, IF(ISBLANK('Annex 2 Designated EHV charges'!$A$12:$A$338),1, COUNTIF(A$5:$A164, 'Annex 2 Designated EHV charges'!$A$12:$A$338)),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
      <c r="A166" s="89" t="str">
        <f t="array" ref="A166">IFERROR(INDEX('Annex 2 Designated EHV charges'!$A$12:$A$338, MATCH(0, IF(ISBLANK('Annex 2 Designated EHV charges'!$A$12:$A$338),1, COUNTIF(A$5:$A165, 'Annex 2 Designated EHV charges'!$A$12:$A$338)),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
      <c r="A167" s="89" t="str">
        <f t="array" ref="A167">IFERROR(INDEX('Annex 2 Designated EHV charges'!$A$12:$A$338, MATCH(0, IF(ISBLANK('Annex 2 Designated EHV charges'!$A$12:$A$338),1, COUNTIF(A$5:$A166, 'Annex 2 Designated EHV charges'!$A$12:$A$338)),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
      <c r="A168" s="89" t="str">
        <f t="array" ref="A168">IFERROR(INDEX('Annex 2 Designated EHV charges'!$A$12:$A$338, MATCH(0, IF(ISBLANK('Annex 2 Designated EHV charges'!$A$12:$A$338),1, COUNTIF(A$5:$A167, 'Annex 2 Designated EHV charges'!$A$12:$A$338)),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
      <c r="A169" s="89" t="str">
        <f t="array" ref="A169">IFERROR(INDEX('Annex 2 Designated EHV charges'!$A$12:$A$338, MATCH(0, IF(ISBLANK('Annex 2 Designated EHV charges'!$A$12:$A$338),1, COUNTIF(A$5:$A168, 'Annex 2 Designated EHV charges'!$A$12:$A$338)),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
      <c r="A170" s="89" t="str">
        <f t="array" ref="A170">IFERROR(INDEX('Annex 2 Designated EHV charges'!$A$12:$A$338, MATCH(0, IF(ISBLANK('Annex 2 Designated EHV charges'!$A$12:$A$338),1, COUNTIF(A$5:$A169, 'Annex 2 Designated EHV charges'!$A$12:$A$338)),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
      <c r="A171" s="89" t="str">
        <f t="array" ref="A171">IFERROR(INDEX('Annex 2 Designated EHV charges'!$A$12:$A$338, MATCH(0, IF(ISBLANK('Annex 2 Designated EHV charges'!$A$12:$A$338),1, COUNTIF(A$5:$A170, 'Annex 2 Designated EHV charges'!$A$12:$A$338)),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
      <c r="A172" s="89" t="str">
        <f t="array" ref="A172">IFERROR(INDEX('Annex 2 Designated EHV charges'!$A$12:$A$338, MATCH(0, IF(ISBLANK('Annex 2 Designated EHV charges'!$A$12:$A$338),1, COUNTIF(A$5:$A171, 'Annex 2 Designated EHV charges'!$A$12:$A$338)),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
      <c r="A173" s="89" t="str">
        <f t="array" ref="A173">IFERROR(INDEX('Annex 2 Designated EHV charges'!$A$12:$A$338, MATCH(0, IF(ISBLANK('Annex 2 Designated EHV charges'!$A$12:$A$338),1, COUNTIF(A$5:$A172, 'Annex 2 Designated EHV charges'!$A$12:$A$338)),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
      <c r="A174" s="89" t="str">
        <f t="array" ref="A174">IFERROR(INDEX('Annex 2 Designated EHV charges'!$A$12:$A$338, MATCH(0, IF(ISBLANK('Annex 2 Designated EHV charges'!$A$12:$A$338),1, COUNTIF(A$5:$A173, 'Annex 2 Designated EHV charges'!$A$12:$A$338)),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
      <c r="A175" s="89" t="str">
        <f t="array" ref="A175">IFERROR(INDEX('Annex 2 Designated EHV charges'!$A$12:$A$338, MATCH(0, IF(ISBLANK('Annex 2 Designated EHV charges'!$A$12:$A$338),1, COUNTIF(A$5:$A174, 'Annex 2 Designated EHV charges'!$A$12:$A$338)),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
      <c r="A176" s="89" t="str">
        <f t="array" ref="A176">IFERROR(INDEX('Annex 2 Designated EHV charges'!$A$12:$A$338, MATCH(0, IF(ISBLANK('Annex 2 Designated EHV charges'!$A$12:$A$338),1, COUNTIF(A$5:$A175, 'Annex 2 Designated EHV charges'!$A$12:$A$338)),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
      <c r="A177" s="89" t="str">
        <f t="array" ref="A177">IFERROR(INDEX('Annex 2 Designated EHV charges'!$A$12:$A$338, MATCH(0, IF(ISBLANK('Annex 2 Designated EHV charges'!$A$12:$A$338),1, COUNTIF(A$5:$A176, 'Annex 2 Designated EHV charges'!$A$12:$A$338)),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
      <c r="A178" s="89" t="str">
        <f t="array" ref="A178">IFERROR(INDEX('Annex 2 Designated EHV charges'!$A$12:$A$338, MATCH(0, IF(ISBLANK('Annex 2 Designated EHV charges'!$A$12:$A$338),1, COUNTIF(A$5:$A177, 'Annex 2 Designated EHV charges'!$A$12:$A$338)),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
      <c r="A179" s="89" t="str">
        <f t="array" ref="A179">IFERROR(INDEX('Annex 2 Designated EHV charges'!$A$12:$A$338, MATCH(0, IF(ISBLANK('Annex 2 Designated EHV charges'!$A$12:$A$338),1, COUNTIF(A$5:$A178, 'Annex 2 Designated EHV charges'!$A$12:$A$338)),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
      <c r="A180" s="89" t="str">
        <f t="array" ref="A180">IFERROR(INDEX('Annex 2 Designated EHV charges'!$A$12:$A$338, MATCH(0, IF(ISBLANK('Annex 2 Designated EHV charges'!$A$12:$A$338),1, COUNTIF(A$5:$A179, 'Annex 2 Designated EHV charges'!$A$12:$A$338)),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
      <c r="A181" s="89" t="str">
        <f t="array" ref="A181">IFERROR(INDEX('Annex 2 Designated EHV charges'!$A$12:$A$338, MATCH(0, IF(ISBLANK('Annex 2 Designated EHV charges'!$A$12:$A$338),1, COUNTIF(A$5:$A180, 'Annex 2 Designated EHV charges'!$A$12:$A$338)),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
      <c r="A182" s="89" t="str">
        <f t="array" ref="A182">IFERROR(INDEX('Annex 2 Designated EHV charges'!$A$12:$A$338, MATCH(0, IF(ISBLANK('Annex 2 Designated EHV charges'!$A$12:$A$338),1, COUNTIF(A$5:$A181, 'Annex 2 Designated EHV charges'!$A$12:$A$338)),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
      <c r="A183" s="89" t="str">
        <f t="array" ref="A183">IFERROR(INDEX('Annex 2 Designated EHV charges'!$A$12:$A$338, MATCH(0, IF(ISBLANK('Annex 2 Designated EHV charges'!$A$12:$A$338),1, COUNTIF(A$5:$A182, 'Annex 2 Designated EHV charges'!$A$12:$A$338)),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
      <c r="A184" s="89" t="str">
        <f t="array" ref="A184">IFERROR(INDEX('Annex 2 Designated EHV charges'!$A$12:$A$338, MATCH(0, IF(ISBLANK('Annex 2 Designated EHV charges'!$A$12:$A$338),1, COUNTIF(A$5:$A183, 'Annex 2 Designated EHV charges'!$A$12:$A$338)),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
      <c r="A185" s="89" t="str">
        <f t="array" ref="A185">IFERROR(INDEX('Annex 2 Designated EHV charges'!$A$12:$A$338, MATCH(0, IF(ISBLANK('Annex 2 Designated EHV charges'!$A$12:$A$338),1, COUNTIF(A$5:$A184, 'Annex 2 Designated EHV charges'!$A$12:$A$338)),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
      <c r="A186" s="89" t="str">
        <f t="array" ref="A186">IFERROR(INDEX('Annex 2 Designated EHV charges'!$A$12:$A$338, MATCH(0, IF(ISBLANK('Annex 2 Designated EHV charges'!$A$12:$A$338),1, COUNTIF(A$5:$A185, 'Annex 2 Designated EHV charges'!$A$12:$A$338)),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
      <c r="A187" s="89" t="str">
        <f t="array" ref="A187">IFERROR(INDEX('Annex 2 Designated EHV charges'!$A$12:$A$338, MATCH(0, IF(ISBLANK('Annex 2 Designated EHV charges'!$A$12:$A$338),1, COUNTIF(A$5:$A186, 'Annex 2 Designated EHV charges'!$A$12:$A$338)),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
      <c r="A188" s="89" t="str">
        <f t="array" ref="A188">IFERROR(INDEX('Annex 2 Designated EHV charges'!$A$12:$A$338, MATCH(0, IF(ISBLANK('Annex 2 Designated EHV charges'!$A$12:$A$338),1, COUNTIF(A$5:$A187, 'Annex 2 Designated EHV charges'!$A$12:$A$338)),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
      <c r="A189" s="89" t="str">
        <f t="array" ref="A189">IFERROR(INDEX('Annex 2 Designated EHV charges'!$A$12:$A$338, MATCH(0, IF(ISBLANK('Annex 2 Designated EHV charges'!$A$12:$A$338),1, COUNTIF(A$5:$A188, 'Annex 2 Designated EHV charges'!$A$12:$A$338)),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
      <c r="A190" s="89" t="str">
        <f t="array" ref="A190">IFERROR(INDEX('Annex 2 Designated EHV charges'!$A$12:$A$338, MATCH(0, IF(ISBLANK('Annex 2 Designated EHV charges'!$A$12:$A$338),1, COUNTIF(A$5:$A189, 'Annex 2 Designated EHV charges'!$A$12:$A$338)),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
      <c r="A191" s="89" t="str">
        <f t="array" ref="A191">IFERROR(INDEX('Annex 2 Designated EHV charges'!$A$12:$A$338, MATCH(0, IF(ISBLANK('Annex 2 Designated EHV charges'!$A$12:$A$338),1, COUNTIF(A$5:$A190, 'Annex 2 Designated EHV charges'!$A$12:$A$338)),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
      <c r="A192" s="89" t="str">
        <f t="array" ref="A192">IFERROR(INDEX('Annex 2 Designated EHV charges'!$A$12:$A$338, MATCH(0, IF(ISBLANK('Annex 2 Designated EHV charges'!$A$12:$A$338),1, COUNTIF(A$5:$A191, 'Annex 2 Designated EHV charges'!$A$12:$A$338)),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
      <c r="A193" s="89" t="str">
        <f t="array" ref="A193">IFERROR(INDEX('Annex 2 Designated EHV charges'!$A$12:$A$338, MATCH(0, IF(ISBLANK('Annex 2 Designated EHV charges'!$A$12:$A$338),1, COUNTIF(A$5:$A192, 'Annex 2 Designated EHV charges'!$A$12:$A$338)),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
      <c r="A194" s="89" t="str">
        <f t="array" ref="A194">IFERROR(INDEX('Annex 2 Designated EHV charges'!$A$12:$A$338, MATCH(0, IF(ISBLANK('Annex 2 Designated EHV charges'!$A$12:$A$338),1, COUNTIF(A$5:$A193, 'Annex 2 Designated EHV charges'!$A$12:$A$338)),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
      <c r="A195" s="89" t="str">
        <f t="array" ref="A195">IFERROR(INDEX('Annex 2 Designated EHV charges'!$A$12:$A$338, MATCH(0, IF(ISBLANK('Annex 2 Designated EHV charges'!$A$12:$A$338),1, COUNTIF(A$5:$A194, 'Annex 2 Designated EHV charges'!$A$12:$A$338)),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
      <c r="A196" s="89" t="str">
        <f t="array" ref="A196">IFERROR(INDEX('Annex 2 Designated EHV charges'!$A$12:$A$338, MATCH(0, IF(ISBLANK('Annex 2 Designated EHV charges'!$A$12:$A$338),1, COUNTIF(A$5:$A195, 'Annex 2 Designated EHV charges'!$A$12:$A$338)),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
      <c r="A197" s="89" t="str">
        <f t="array" ref="A197">IFERROR(INDEX('Annex 2 Designated EHV charges'!$A$12:$A$338, MATCH(0, IF(ISBLANK('Annex 2 Designated EHV charges'!$A$12:$A$338),1, COUNTIF(A$5:$A196, 'Annex 2 Designated EHV charges'!$A$12:$A$338)),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
      <c r="A198" s="89" t="str">
        <f t="array" ref="A198">IFERROR(INDEX('Annex 2 Designated EHV charges'!$A$12:$A$338, MATCH(0, IF(ISBLANK('Annex 2 Designated EHV charges'!$A$12:$A$338),1, COUNTIF(A$5:$A197, 'Annex 2 Designated EHV charges'!$A$12:$A$338)),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
      <c r="A199" s="89" t="str">
        <f t="array" ref="A199">IFERROR(INDEX('Annex 2 Designated EHV charges'!$A$12:$A$338, MATCH(0, IF(ISBLANK('Annex 2 Designated EHV charges'!$A$12:$A$338),1, COUNTIF(A$5:$A198, 'Annex 2 Designated EHV charges'!$A$12:$A$338)),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
      <c r="A200" s="89" t="str">
        <f t="array" ref="A200">IFERROR(INDEX('Annex 2 Designated EHV charges'!$A$12:$A$338, MATCH(0, IF(ISBLANK('Annex 2 Designated EHV charges'!$A$12:$A$338),1, COUNTIF(A$5:$A199, 'Annex 2 Designated EHV charges'!$A$12:$A$338)),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
      <c r="A201" s="89" t="str">
        <f t="array" ref="A201">IFERROR(INDEX('Annex 2 Designated EHV charges'!$A$12:$A$338, MATCH(0, IF(ISBLANK('Annex 2 Designated EHV charges'!$A$12:$A$338),1, COUNTIF(A$5:$A200, 'Annex 2 Designated EHV charges'!$A$12:$A$338)),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
      <c r="A202" s="89" t="str">
        <f t="array" ref="A202">IFERROR(INDEX('Annex 2 Designated EHV charges'!$A$12:$A$338, MATCH(0, IF(ISBLANK('Annex 2 Designated EHV charges'!$A$12:$A$338),1, COUNTIF(A$5:$A201, 'Annex 2 Designated EHV charges'!$A$12:$A$338)),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
      <c r="A203" s="89" t="str">
        <f t="array" ref="A203">IFERROR(INDEX('Annex 2 Designated EHV charges'!$A$12:$A$338, MATCH(0, IF(ISBLANK('Annex 2 Designated EHV charges'!$A$12:$A$338),1, COUNTIF(A$5:$A202, 'Annex 2 Designated EHV charges'!$A$12:$A$338)),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
      <c r="A204" s="89" t="str">
        <f t="array" ref="A204">IFERROR(INDEX('Annex 2 Designated EHV charges'!$A$12:$A$338, MATCH(0, IF(ISBLANK('Annex 2 Designated EHV charges'!$A$12:$A$338),1, COUNTIF(A$5:$A203, 'Annex 2 Designated EHV charges'!$A$12:$A$338)),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
      <c r="A205" s="89" t="str">
        <f t="array" ref="A205">IFERROR(INDEX('Annex 2 Designated EHV charges'!$A$12:$A$338, MATCH(0, IF(ISBLANK('Annex 2 Designated EHV charges'!$A$12:$A$338),1, COUNTIF(A$5:$A204, 'Annex 2 Designated EHV charges'!$A$12:$A$338)),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
      <c r="A206" s="89" t="str">
        <f t="array" ref="A206">IFERROR(INDEX('Annex 2 Designated EHV charges'!$A$12:$A$338, MATCH(0, IF(ISBLANK('Annex 2 Designated EHV charges'!$A$12:$A$338),1, COUNTIF(A$5:$A205, 'Annex 2 Designated EHV charges'!$A$12:$A$338)),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
      <c r="A207" s="89" t="str">
        <f t="array" ref="A207">IFERROR(INDEX('Annex 2 Designated EHV charges'!$A$12:$A$338, MATCH(0, IF(ISBLANK('Annex 2 Designated EHV charges'!$A$12:$A$338),1, COUNTIF(A$5:$A206, 'Annex 2 Designated EHV charges'!$A$12:$A$338)),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
      <c r="A208" s="89" t="str">
        <f t="array" ref="A208">IFERROR(INDEX('Annex 2 Designated EHV charges'!$A$12:$A$338, MATCH(0, IF(ISBLANK('Annex 2 Designated EHV charges'!$A$12:$A$338),1, COUNTIF(A$5:$A207, 'Annex 2 Designated EHV charges'!$A$12:$A$338)),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
      <c r="A209" s="89" t="str">
        <f t="array" ref="A209">IFERROR(INDEX('Annex 2 Designated EHV charges'!$A$12:$A$338, MATCH(0, IF(ISBLANK('Annex 2 Designated EHV charges'!$A$12:$A$338),1, COUNTIF(A$5:$A208, 'Annex 2 Designated EHV charges'!$A$12:$A$338)),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
      <c r="A210" s="89" t="str">
        <f t="array" ref="A210">IFERROR(INDEX('Annex 2 Designated EHV charges'!$A$12:$A$338, MATCH(0, IF(ISBLANK('Annex 2 Designated EHV charges'!$A$12:$A$338),1, COUNTIF(A$5:$A209, 'Annex 2 Designated EHV charges'!$A$12:$A$338)),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
      <c r="A211" s="89" t="str">
        <f t="array" ref="A211">IFERROR(INDEX('Annex 2 Designated EHV charges'!$A$12:$A$338, MATCH(0, IF(ISBLANK('Annex 2 Designated EHV charges'!$A$12:$A$338),1, COUNTIF(A$5:$A210, 'Annex 2 Designated EHV charges'!$A$12:$A$338)),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
      <c r="A212" s="89" t="str">
        <f t="array" ref="A212">IFERROR(INDEX('Annex 2 Designated EHV charges'!$A$12:$A$338, MATCH(0, IF(ISBLANK('Annex 2 Designated EHV charges'!$A$12:$A$338),1, COUNTIF(A$5:$A211, 'Annex 2 Designated EHV charges'!$A$12:$A$338)),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
      <c r="A213" s="89" t="str">
        <f t="array" ref="A213">IFERROR(INDEX('Annex 2 Designated EHV charges'!$A$12:$A$338, MATCH(0, IF(ISBLANK('Annex 2 Designated EHV charges'!$A$12:$A$338),1, COUNTIF(A$5:$A212, 'Annex 2 Designated EHV charges'!$A$12:$A$338)),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
      <c r="A214" s="89" t="str">
        <f t="array" ref="A214">IFERROR(INDEX('Annex 2 Designated EHV charges'!$A$12:$A$338, MATCH(0, IF(ISBLANK('Annex 2 Designated EHV charges'!$A$12:$A$338),1, COUNTIF(A$5:$A213, 'Annex 2 Designated EHV charges'!$A$12:$A$338)),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
      <c r="A215" s="89" t="str">
        <f t="array" ref="A215">IFERROR(INDEX('Annex 2 Designated EHV charges'!$A$12:$A$338, MATCH(0, IF(ISBLANK('Annex 2 Designated EHV charges'!$A$12:$A$338),1, COUNTIF(A$5:$A214, 'Annex 2 Designated EHV charges'!$A$12:$A$338)),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
      <c r="A216" s="89" t="str">
        <f t="array" ref="A216">IFERROR(INDEX('Annex 2 Designated EHV charges'!$A$12:$A$338, MATCH(0, IF(ISBLANK('Annex 2 Designated EHV charges'!$A$12:$A$338),1, COUNTIF(A$5:$A215, 'Annex 2 Designated EHV charges'!$A$12:$A$338)),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
      <c r="A217" s="89" t="str">
        <f t="array" ref="A217">IFERROR(INDEX('Annex 2 Designated EHV charges'!$A$12:$A$338, MATCH(0, IF(ISBLANK('Annex 2 Designated EHV charges'!$A$12:$A$338),1, COUNTIF(A$5:$A216, 'Annex 2 Designated EHV charges'!$A$12:$A$338)),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
      <c r="A218" s="89" t="str">
        <f t="array" ref="A218">IFERROR(INDEX('Annex 2 Designated EHV charges'!$A$12:$A$338, MATCH(0, IF(ISBLANK('Annex 2 Designated EHV charges'!$A$12:$A$338),1, COUNTIF(A$5:$A217, 'Annex 2 Designated EHV charges'!$A$12:$A$338)),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
      <c r="A219" s="89" t="str">
        <f t="array" ref="A219">IFERROR(INDEX('Annex 2 Designated EHV charges'!$A$12:$A$338, MATCH(0, IF(ISBLANK('Annex 2 Designated EHV charges'!$A$12:$A$338),1, COUNTIF(A$5:$A218, 'Annex 2 Designated EHV charges'!$A$12:$A$338)),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
      <c r="A220" s="89" t="str">
        <f t="array" ref="A220">IFERROR(INDEX('Annex 2 Designated EHV charges'!$A$12:$A$338, MATCH(0, IF(ISBLANK('Annex 2 Designated EHV charges'!$A$12:$A$338),1, COUNTIF(A$5:$A219, 'Annex 2 Designated EHV charges'!$A$12:$A$338)),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
      <c r="A221" s="89" t="str">
        <f t="array" ref="A221">IFERROR(INDEX('Annex 2 Designated EHV charges'!$A$12:$A$338, MATCH(0, IF(ISBLANK('Annex 2 Designated EHV charges'!$A$12:$A$338),1, COUNTIF(A$5:$A220, 'Annex 2 Designated EHV charges'!$A$12:$A$338)),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
      <c r="A222" s="89" t="str">
        <f t="array" ref="A222">IFERROR(INDEX('Annex 2 Designated EHV charges'!$A$12:$A$338, MATCH(0, IF(ISBLANK('Annex 2 Designated EHV charges'!$A$12:$A$338),1, COUNTIF(A$5:$A221, 'Annex 2 Designated EHV charges'!$A$12:$A$338)),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
      <c r="A223" s="89" t="str">
        <f t="array" ref="A223">IFERROR(INDEX('Annex 2 Designated EHV charges'!$A$12:$A$338, MATCH(0, IF(ISBLANK('Annex 2 Designated EHV charges'!$A$12:$A$338),1, COUNTIF(A$5:$A222, 'Annex 2 Designated EHV charges'!$A$12:$A$338)),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
      <c r="A224" s="89" t="str">
        <f t="array" ref="A224">IFERROR(INDEX('Annex 2 Designated EHV charges'!$A$12:$A$338, MATCH(0, IF(ISBLANK('Annex 2 Designated EHV charges'!$A$12:$A$338),1, COUNTIF(A$5:$A223, 'Annex 2 Designated EHV charges'!$A$12:$A$338)),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
      <c r="A225" s="89" t="str">
        <f t="array" ref="A225">IFERROR(INDEX('Annex 2 Designated EHV charges'!$A$12:$A$338, MATCH(0, IF(ISBLANK('Annex 2 Designated EHV charges'!$A$12:$A$338),1, COUNTIF(A$5:$A224, 'Annex 2 Designated EHV charges'!$A$12:$A$338)),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
      <c r="A226" s="89" t="str">
        <f t="array" ref="A226">IFERROR(INDEX('Annex 2 Designated EHV charges'!$A$12:$A$338, MATCH(0, IF(ISBLANK('Annex 2 Designated EHV charges'!$A$12:$A$338),1, COUNTIF(A$5:$A225, 'Annex 2 Designated EHV charges'!$A$12:$A$338)),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
      <c r="A227" s="89" t="str">
        <f t="array" ref="A227">IFERROR(INDEX('Annex 2 Designated EHV charges'!$A$12:$A$338, MATCH(0, IF(ISBLANK('Annex 2 Designated EHV charges'!$A$12:$A$338),1, COUNTIF(A$5:$A226, 'Annex 2 Designated EHV charges'!$A$12:$A$338)),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
      <c r="A228" s="89" t="str">
        <f t="array" ref="A228">IFERROR(INDEX('Annex 2 Designated EHV charges'!$A$12:$A$338, MATCH(0, IF(ISBLANK('Annex 2 Designated EHV charges'!$A$12:$A$338),1, COUNTIF(A$5:$A227, 'Annex 2 Designated EHV charges'!$A$12:$A$338)),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
      <c r="A229" s="89" t="str">
        <f t="array" ref="A229">IFERROR(INDEX('Annex 2 Designated EHV charges'!$A$12:$A$338, MATCH(0, IF(ISBLANK('Annex 2 Designated EHV charges'!$A$12:$A$338),1, COUNTIF(A$5:$A228, 'Annex 2 Designated EHV charges'!$A$12:$A$338)),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
      <c r="A230" s="89" t="str">
        <f t="array" ref="A230">IFERROR(INDEX('Annex 2 Designated EHV charges'!$A$12:$A$338, MATCH(0, IF(ISBLANK('Annex 2 Designated EHV charges'!$A$12:$A$338),1, COUNTIF(A$5:$A229, 'Annex 2 Designated EHV charges'!$A$12:$A$338)),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
      <c r="A231" s="89" t="str">
        <f t="array" ref="A231">IFERROR(INDEX('Annex 2 Designated EHV charges'!$A$12:$A$338, MATCH(0, IF(ISBLANK('Annex 2 Designated EHV charges'!$A$12:$A$338),1, COUNTIF(A$5:$A230, 'Annex 2 Designated EHV charges'!$A$12:$A$338)),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
      <c r="A232" s="89" t="str">
        <f t="array" ref="A232">IFERROR(INDEX('Annex 2 Designated EHV charges'!$A$12:$A$338, MATCH(0, IF(ISBLANK('Annex 2 Designated EHV charges'!$A$12:$A$338),1, COUNTIF(A$5:$A231, 'Annex 2 Designated EHV charges'!$A$12:$A$338)),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
      <c r="A233" s="89" t="str">
        <f t="array" ref="A233">IFERROR(INDEX('Annex 2 Designated EHV charges'!$A$12:$A$338, MATCH(0, IF(ISBLANK('Annex 2 Designated EHV charges'!$A$12:$A$338),1, COUNTIF(A$5:$A232, 'Annex 2 Designated EHV charges'!$A$12:$A$338)),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
      <c r="A234" s="89" t="str">
        <f t="array" ref="A234">IFERROR(INDEX('Annex 2 Designated EHV charges'!$A$12:$A$338, MATCH(0, IF(ISBLANK('Annex 2 Designated EHV charges'!$A$12:$A$338),1, COUNTIF(A$5:$A233, 'Annex 2 Designated EHV charges'!$A$12:$A$338)),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
      <c r="A235" s="89" t="str">
        <f t="array" ref="A235">IFERROR(INDEX('Annex 2 Designated EHV charges'!$A$12:$A$338, MATCH(0, IF(ISBLANK('Annex 2 Designated EHV charges'!$A$12:$A$338),1, COUNTIF(A$5:$A234, 'Annex 2 Designated EHV charges'!$A$12:$A$338)),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
      <c r="A236" s="89" t="str">
        <f t="array" ref="A236">IFERROR(INDEX('Annex 2 Designated EHV charges'!$A$12:$A$338, MATCH(0, IF(ISBLANK('Annex 2 Designated EHV charges'!$A$12:$A$338),1, COUNTIF(A$5:$A235, 'Annex 2 Designated EHV charges'!$A$12:$A$338)),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
      <c r="A237" s="89" t="str">
        <f t="array" ref="A237">IFERROR(INDEX('Annex 2 Designated EHV charges'!$A$12:$A$338, MATCH(0, IF(ISBLANK('Annex 2 Designated EHV charges'!$A$12:$A$338),1, COUNTIF(A$5:$A236, 'Annex 2 Designated EHV charges'!$A$12:$A$338)),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
      <c r="A238" s="89" t="str">
        <f t="array" ref="A238">IFERROR(INDEX('Annex 2 Designated EHV charges'!$A$12:$A$338, MATCH(0, IF(ISBLANK('Annex 2 Designated EHV charges'!$A$12:$A$338),1, COUNTIF(A$5:$A237, 'Annex 2 Designated EHV charges'!$A$12:$A$338)),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
      <c r="A239" s="89" t="str">
        <f t="array" ref="A239">IFERROR(INDEX('Annex 2 Designated EHV charges'!$A$12:$A$338, MATCH(0, IF(ISBLANK('Annex 2 Designated EHV charges'!$A$12:$A$338),1, COUNTIF(A$5:$A238, 'Annex 2 Designated EHV charges'!$A$12:$A$338)),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
      <c r="A240" s="89" t="str">
        <f t="array" ref="A240">IFERROR(INDEX('Annex 2 Designated EHV charges'!$A$12:$A$338, MATCH(0, IF(ISBLANK('Annex 2 Designated EHV charges'!$A$12:$A$338),1, COUNTIF(A$5:$A239, 'Annex 2 Designated EHV charges'!$A$12:$A$338)),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
      <c r="A241" s="89" t="str">
        <f t="array" ref="A241">IFERROR(INDEX('Annex 2 Designated EHV charges'!$A$12:$A$338, MATCH(0, IF(ISBLANK('Annex 2 Designated EHV charges'!$A$12:$A$338),1, COUNTIF(A$5:$A240, 'Annex 2 Designated EHV charges'!$A$12:$A$338)),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
      <c r="A242" s="89" t="str">
        <f t="array" ref="A242">IFERROR(INDEX('Annex 2 Designated EHV charges'!$A$12:$A$338, MATCH(0, IF(ISBLANK('Annex 2 Designated EHV charges'!$A$12:$A$338),1, COUNTIF(A$5:$A241, 'Annex 2 Designated EHV charges'!$A$12:$A$338)),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
      <c r="A243" s="89" t="str">
        <f t="array" ref="A243">IFERROR(INDEX('Annex 2 Designated EHV charges'!$A$12:$A$338, MATCH(0, IF(ISBLANK('Annex 2 Designated EHV charges'!$A$12:$A$338),1, COUNTIF(A$5:$A242, 'Annex 2 Designated EHV charges'!$A$12:$A$338)),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
      <c r="A244" s="89" t="str">
        <f t="array" ref="A244">IFERROR(INDEX('Annex 2 Designated EHV charges'!$A$12:$A$338, MATCH(0, IF(ISBLANK('Annex 2 Designated EHV charges'!$A$12:$A$338),1, COUNTIF(A$5:$A243, 'Annex 2 Designated EHV charges'!$A$12:$A$338)),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
      <c r="A245" s="89" t="str">
        <f t="array" ref="A245">IFERROR(INDEX('Annex 2 Designated EHV charges'!$A$12:$A$338, MATCH(0, IF(ISBLANK('Annex 2 Designated EHV charges'!$A$12:$A$338),1, COUNTIF(A$5:$A244, 'Annex 2 Designated EHV charges'!$A$12:$A$338)),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
      <c r="A246" s="89" t="str">
        <f t="array" ref="A246">IFERROR(INDEX('Annex 2 Designated EHV charges'!$A$12:$A$338, MATCH(0, IF(ISBLANK('Annex 2 Designated EHV charges'!$A$12:$A$338),1, COUNTIF(A$5:$A245, 'Annex 2 Designated EHV charges'!$A$12:$A$338)),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
      <c r="A247" s="89" t="str">
        <f t="array" ref="A247">IFERROR(INDEX('Annex 2 Designated EHV charges'!$A$12:$A$338, MATCH(0, IF(ISBLANK('Annex 2 Designated EHV charges'!$A$12:$A$338),1, COUNTIF(A$5:$A246, 'Annex 2 Designated EHV charges'!$A$12:$A$338)),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
      <c r="A248" s="89" t="str">
        <f t="array" ref="A248">IFERROR(INDEX('Annex 2 Designated EHV charges'!$A$12:$A$338, MATCH(0, IF(ISBLANK('Annex 2 Designated EHV charges'!$A$12:$A$338),1, COUNTIF(A$5:$A247, 'Annex 2 Designated EHV charges'!$A$12:$A$338)),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
      <c r="A249" s="89" t="str">
        <f t="array" ref="A249">IFERROR(INDEX('Annex 2 Designated EHV charges'!$A$12:$A$338, MATCH(0, IF(ISBLANK('Annex 2 Designated EHV charges'!$A$12:$A$338),1, COUNTIF(A$5:$A248, 'Annex 2 Designated EHV charges'!$A$12:$A$338)),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
      <c r="A250" s="89" t="str">
        <f t="array" ref="A250">IFERROR(INDEX('Annex 2 Designated EHV charges'!$A$12:$A$338, MATCH(0, IF(ISBLANK('Annex 2 Designated EHV charges'!$A$12:$A$338),1, COUNTIF(A$5:$A249, 'Annex 2 Designated EHV charges'!$A$12:$A$338)),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
      <c r="A251" s="89" t="str">
        <f t="array" ref="A251">IFERROR(INDEX('Annex 2 Designated EHV charges'!$A$12:$A$338, MATCH(0, IF(ISBLANK('Annex 2 Designated EHV charges'!$A$12:$A$338),1, COUNTIF(A$5:$A250, 'Annex 2 Designated EHV charges'!$A$12:$A$338)),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
      <c r="A252" s="89" t="str">
        <f t="array" ref="A252">IFERROR(INDEX('Annex 2 Designated EHV charges'!$A$12:$A$338, MATCH(0, IF(ISBLANK('Annex 2 Designated EHV charges'!$A$12:$A$338),1, COUNTIF(A$5:$A251, 'Annex 2 Designated EHV charges'!$A$12:$A$338)),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
      <c r="A253" s="89" t="str">
        <f t="array" ref="A253">IFERROR(INDEX('Annex 2 Designated EHV charges'!$A$12:$A$338, MATCH(0, IF(ISBLANK('Annex 2 Designated EHV charges'!$A$12:$A$338),1, COUNTIF(A$5:$A252, 'Annex 2 Designated EHV charges'!$A$12:$A$338)),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
      <c r="A254" s="89" t="str">
        <f t="array" ref="A254">IFERROR(INDEX('Annex 2 Designated EHV charges'!$A$12:$A$338, MATCH(0, IF(ISBLANK('Annex 2 Designated EHV charges'!$A$12:$A$338),1, COUNTIF(A$5:$A253, 'Annex 2 Designated EHV charges'!$A$12:$A$338)),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
      <c r="A255" s="89" t="str">
        <f t="array" ref="A255">IFERROR(INDEX('Annex 2 Designated EHV charges'!$A$12:$A$338, MATCH(0, IF(ISBLANK('Annex 2 Designated EHV charges'!$A$12:$A$338),1, COUNTIF(A$5:$A254, 'Annex 2 Designated EHV charges'!$A$12:$A$338)),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
      <c r="A256" s="89" t="str">
        <f t="array" ref="A256">IFERROR(INDEX('Annex 2 Designated EHV charges'!$A$12:$A$338, MATCH(0, IF(ISBLANK('Annex 2 Designated EHV charges'!$A$12:$A$338),1, COUNTIF(A$5:$A255, 'Annex 2 Designated EHV charges'!$A$12:$A$338)),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
      <c r="A257" s="89" t="str">
        <f t="array" ref="A257">IFERROR(INDEX('Annex 2 Designated EHV charges'!$A$12:$A$338, MATCH(0, IF(ISBLANK('Annex 2 Designated EHV charges'!$A$12:$A$338),1, COUNTIF(A$5:$A256, 'Annex 2 Designated EHV charges'!$A$12:$A$338)),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
      <c r="A258" s="89" t="str">
        <f t="array" ref="A258">IFERROR(INDEX('Annex 2 Designated EHV charges'!$A$12:$A$338, MATCH(0, IF(ISBLANK('Annex 2 Designated EHV charges'!$A$12:$A$338),1, COUNTIF(A$5:$A257, 'Annex 2 Designated EHV charges'!$A$12:$A$338)),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
      <c r="A259" s="89" t="str">
        <f t="array" ref="A259">IFERROR(INDEX('Annex 2 Designated EHV charges'!$A$12:$A$338, MATCH(0, IF(ISBLANK('Annex 2 Designated EHV charges'!$A$12:$A$338),1, COUNTIF(A$5:$A258, 'Annex 2 Designated EHV charges'!$A$12:$A$338)),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
      <c r="A260" s="89" t="str">
        <f t="array" ref="A260">IFERROR(INDEX('Annex 2 Designated EHV charges'!$A$12:$A$338, MATCH(0, IF(ISBLANK('Annex 2 Designated EHV charges'!$A$12:$A$338),1, COUNTIF(A$5:$A259, 'Annex 2 Designated EHV charges'!$A$12:$A$338)),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
      <c r="A261" s="89" t="str">
        <f t="array" ref="A261">IFERROR(INDEX('Annex 2 Designated EHV charges'!$A$12:$A$338, MATCH(0, IF(ISBLANK('Annex 2 Designated EHV charges'!$A$12:$A$338),1, COUNTIF(A$5:$A260, 'Annex 2 Designated EHV charges'!$A$12:$A$338)),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
      <c r="A262" s="89" t="str">
        <f t="array" ref="A262">IFERROR(INDEX('Annex 2 Designated EHV charges'!$A$12:$A$338, MATCH(0, IF(ISBLANK('Annex 2 Designated EHV charges'!$A$12:$A$338),1, COUNTIF(A$5:$A261, 'Annex 2 Designated EHV charges'!$A$12:$A$338)),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
      <c r="A263" s="89" t="str">
        <f t="array" ref="A263">IFERROR(INDEX('Annex 2 Designated EHV charges'!$A$12:$A$338, MATCH(0, IF(ISBLANK('Annex 2 Designated EHV charges'!$A$12:$A$338),1, COUNTIF(A$5:$A262, 'Annex 2 Designated EHV charges'!$A$12:$A$338)),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
      <c r="A264" s="89" t="str">
        <f t="array" ref="A264">IFERROR(INDEX('Annex 2 Designated EHV charges'!$A$12:$A$338, MATCH(0, IF(ISBLANK('Annex 2 Designated EHV charges'!$A$12:$A$338),1, COUNTIF(A$5:$A263, 'Annex 2 Designated EHV charges'!$A$12:$A$338)),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
      <c r="A265" s="89" t="str">
        <f t="array" ref="A265">IFERROR(INDEX('Annex 2 Designated EHV charges'!$A$12:$A$338, MATCH(0, IF(ISBLANK('Annex 2 Designated EHV charges'!$A$12:$A$338),1, COUNTIF(A$5:$A264, 'Annex 2 Designated EHV charges'!$A$12:$A$338)),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
      <c r="A266" s="89" t="str">
        <f t="array" ref="A266">IFERROR(INDEX('Annex 2 Designated EHV charges'!$A$12:$A$338, MATCH(0, IF(ISBLANK('Annex 2 Designated EHV charges'!$A$12:$A$338),1, COUNTIF(A$5:$A265, 'Annex 2 Designated EHV charges'!$A$12:$A$338)),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
      <c r="A267" s="89" t="str">
        <f t="array" ref="A267">IFERROR(INDEX('Annex 2 Designated EHV charges'!$A$12:$A$338, MATCH(0, IF(ISBLANK('Annex 2 Designated EHV charges'!$A$12:$A$338),1, COUNTIF(A$5:$A266, 'Annex 2 Designated EHV charges'!$A$12:$A$338)),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
      <c r="A268" s="89" t="str">
        <f t="array" ref="A268">IFERROR(INDEX('Annex 2 Designated EHV charges'!$A$12:$A$338, MATCH(0, IF(ISBLANK('Annex 2 Designated EHV charges'!$A$12:$A$338),1, COUNTIF(A$5:$A267, 'Annex 2 Designated EHV charges'!$A$12:$A$338)),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
      <c r="A269" s="89" t="str">
        <f t="array" ref="A269">IFERROR(INDEX('Annex 2 Designated EHV charges'!$A$12:$A$338, MATCH(0, IF(ISBLANK('Annex 2 Designated EHV charges'!$A$12:$A$338),1, COUNTIF(A$5:$A268, 'Annex 2 Designated EHV charges'!$A$12:$A$338)),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
      <c r="A270" s="89" t="str">
        <f t="array" ref="A270">IFERROR(INDEX('Annex 2 Designated EHV charges'!$A$12:$A$338, MATCH(0, IF(ISBLANK('Annex 2 Designated EHV charges'!$A$12:$A$338),1, COUNTIF(A$5:$A269, 'Annex 2 Designated EHV charges'!$A$12:$A$338)),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
      <c r="A271" s="89" t="str">
        <f t="array" ref="A271">IFERROR(INDEX('Annex 2 Designated EHV charges'!$A$12:$A$338, MATCH(0, IF(ISBLANK('Annex 2 Designated EHV charges'!$A$12:$A$338),1, COUNTIF(A$5:$A270, 'Annex 2 Designated EHV charges'!$A$12:$A$338)),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
      <c r="A272" s="89" t="str">
        <f t="array" ref="A272">IFERROR(INDEX('Annex 2 Designated EHV charges'!$A$12:$A$338, MATCH(0, IF(ISBLANK('Annex 2 Designated EHV charges'!$A$12:$A$338),1, COUNTIF(A$5:$A271, 'Annex 2 Designated EHV charges'!$A$12:$A$338)),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
      <c r="A273" s="89" t="str">
        <f t="array" ref="A273">IFERROR(INDEX('Annex 2 Designated EHV charges'!$A$12:$A$338, MATCH(0, IF(ISBLANK('Annex 2 Designated EHV charges'!$A$12:$A$338),1, COUNTIF(A$5:$A272, 'Annex 2 Designated EHV charges'!$A$12:$A$338)),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
      <c r="A274" s="89" t="str">
        <f t="array" ref="A274">IFERROR(INDEX('Annex 2 Designated EHV charges'!$A$12:$A$338, MATCH(0, IF(ISBLANK('Annex 2 Designated EHV charges'!$A$12:$A$338),1, COUNTIF(A$5:$A273, 'Annex 2 Designated EHV charges'!$A$12:$A$338)),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
      <c r="A275" s="89" t="str">
        <f t="array" ref="A275">IFERROR(INDEX('Annex 2 Designated EHV charges'!$A$12:$A$338, MATCH(0, IF(ISBLANK('Annex 2 Designated EHV charges'!$A$12:$A$338),1, COUNTIF(A$5:$A274, 'Annex 2 Designated EHV charges'!$A$12:$A$338)),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
      <c r="A276" s="89" t="str">
        <f t="array" ref="A276">IFERROR(INDEX('Annex 2 Designated EHV charges'!$A$12:$A$338, MATCH(0, IF(ISBLANK('Annex 2 Designated EHV charges'!$A$12:$A$338),1, COUNTIF(A$5:$A275, 'Annex 2 Designated EHV charges'!$A$12:$A$338)),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
      <c r="A277" s="89" t="str">
        <f t="array" ref="A277">IFERROR(INDEX('Annex 2 Designated EHV charges'!$A$12:$A$338, MATCH(0, IF(ISBLANK('Annex 2 Designated EHV charges'!$A$12:$A$338),1, COUNTIF(A$5:$A276, 'Annex 2 Designated EHV charges'!$A$12:$A$338)),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
      <c r="A278" s="89" t="str">
        <f t="array" ref="A278">IFERROR(INDEX('Annex 2 Designated EHV charges'!$A$12:$A$338, MATCH(0, IF(ISBLANK('Annex 2 Designated EHV charges'!$A$12:$A$338),1, COUNTIF(A$5:$A277, 'Annex 2 Designated EHV charges'!$A$12:$A$338)),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
      <c r="A279" s="89" t="str">
        <f t="array" ref="A279">IFERROR(INDEX('Annex 2 Designated EHV charges'!$A$12:$A$338, MATCH(0, IF(ISBLANK('Annex 2 Designated EHV charges'!$A$12:$A$338),1, COUNTIF(A$5:$A278, 'Annex 2 Designated EHV charges'!$A$12:$A$338)),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
      <c r="A280" s="89" t="str">
        <f t="array" ref="A280">IFERROR(INDEX('Annex 2 Designated EHV charges'!$A$12:$A$338, MATCH(0, IF(ISBLANK('Annex 2 Designated EHV charges'!$A$12:$A$338),1, COUNTIF(A$5:$A279, 'Annex 2 Designated EHV charges'!$A$12:$A$338)),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
      <c r="A281" s="89" t="str">
        <f t="array" ref="A281">IFERROR(INDEX('Annex 2 Designated EHV charges'!$A$12:$A$338, MATCH(0, IF(ISBLANK('Annex 2 Designated EHV charges'!$A$12:$A$338),1, COUNTIF(A$5:$A280, 'Annex 2 Designated EHV charges'!$A$12:$A$338)),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
      <c r="A282" s="89" t="str">
        <f t="array" ref="A282">IFERROR(INDEX('Annex 2 Designated EHV charges'!$A$12:$A$338, MATCH(0, IF(ISBLANK('Annex 2 Designated EHV charges'!$A$12:$A$338),1, COUNTIF(A$5:$A281, 'Annex 2 Designated EHV charges'!$A$12:$A$338)),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
      <c r="A283" s="89" t="str">
        <f t="array" ref="A283">IFERROR(INDEX('Annex 2 Designated EHV charges'!$A$12:$A$338, MATCH(0, IF(ISBLANK('Annex 2 Designated EHV charges'!$A$12:$A$338),1, COUNTIF(A$5:$A282, 'Annex 2 Designated EHV charges'!$A$12:$A$338)),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
      <c r="A284" s="89" t="str">
        <f t="array" ref="A284">IFERROR(INDEX('Annex 2 Designated EHV charges'!$A$12:$A$338, MATCH(0, IF(ISBLANK('Annex 2 Designated EHV charges'!$A$12:$A$338),1, COUNTIF(A$5:$A283, 'Annex 2 Designated EHV charges'!$A$12:$A$338)),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
      <c r="A285" s="89" t="str">
        <f t="array" ref="A285">IFERROR(INDEX('Annex 2 Designated EHV charges'!$A$12:$A$338, MATCH(0, IF(ISBLANK('Annex 2 Designated EHV charges'!$A$12:$A$338),1, COUNTIF(A$5:$A284, 'Annex 2 Designated EHV charges'!$A$12:$A$338)),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
      <c r="A286" s="89" t="str">
        <f t="array" ref="A286">IFERROR(INDEX('Annex 2 Designated EHV charges'!$A$12:$A$338, MATCH(0, IF(ISBLANK('Annex 2 Designated EHV charges'!$A$12:$A$338),1, COUNTIF(A$5:$A285, 'Annex 2 Designated EHV charges'!$A$12:$A$338)),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
      <c r="A287" s="89" t="str">
        <f t="array" ref="A287">IFERROR(INDEX('Annex 2 Designated EHV charges'!$A$12:$A$338, MATCH(0, IF(ISBLANK('Annex 2 Designated EHV charges'!$A$12:$A$338),1, COUNTIF(A$5:$A286, 'Annex 2 Designated EHV charges'!$A$12:$A$338)),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
      <c r="A288" s="89" t="str">
        <f t="array" ref="A288">IFERROR(INDEX('Annex 2 Designated EHV charges'!$A$12:$A$338, MATCH(0, IF(ISBLANK('Annex 2 Designated EHV charges'!$A$12:$A$338),1, COUNTIF(A$5:$A287, 'Annex 2 Designated EHV charges'!$A$12:$A$338)),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
      <c r="A289" s="89" t="str">
        <f t="array" ref="A289">IFERROR(INDEX('Annex 2 Designated EHV charges'!$A$12:$A$338, MATCH(0, IF(ISBLANK('Annex 2 Designated EHV charges'!$A$12:$A$338),1, COUNTIF(A$5:$A288, 'Annex 2 Designated EHV charges'!$A$12:$A$338)),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
      <c r="A290" s="89" t="str">
        <f t="array" ref="A290">IFERROR(INDEX('Annex 2 Designated EHV charges'!$A$12:$A$338, MATCH(0, IF(ISBLANK('Annex 2 Designated EHV charges'!$A$12:$A$338),1, COUNTIF(A$5:$A289, 'Annex 2 Designated EHV charges'!$A$12:$A$338)),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
      <c r="A291" s="89" t="str">
        <f t="array" ref="A291">IFERROR(INDEX('Annex 2 Designated EHV charges'!$A$12:$A$338, MATCH(0, IF(ISBLANK('Annex 2 Designated EHV charges'!$A$12:$A$338),1, COUNTIF(A$5:$A290, 'Annex 2 Designated EHV charges'!$A$12:$A$338)),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
      <c r="A292" s="89" t="str">
        <f t="array" ref="A292">IFERROR(INDEX('Annex 2 Designated EHV charges'!$A$12:$A$338, MATCH(0, IF(ISBLANK('Annex 2 Designated EHV charges'!$A$12:$A$338),1, COUNTIF(A$5:$A291, 'Annex 2 Designated EHV charges'!$A$12:$A$338)),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
      <c r="A293" s="89" t="str">
        <f t="array" ref="A293">IFERROR(INDEX('Annex 2 Designated EHV charges'!$A$12:$A$338, MATCH(0, IF(ISBLANK('Annex 2 Designated EHV charges'!$A$12:$A$338),1, COUNTIF(A$5:$A292, 'Annex 2 Designated EHV charges'!$A$12:$A$338)),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
      <c r="A294" s="89" t="str">
        <f t="array" ref="A294">IFERROR(INDEX('Annex 2 Designated EHV charges'!$A$12:$A$338, MATCH(0, IF(ISBLANK('Annex 2 Designated EHV charges'!$A$12:$A$338),1, COUNTIF(A$5:$A293, 'Annex 2 Designated EHV charges'!$A$12:$A$338)),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
      <c r="A295" s="89" t="str">
        <f t="array" ref="A295">IFERROR(INDEX('Annex 2 Designated EHV charges'!$A$12:$A$338, MATCH(0, IF(ISBLANK('Annex 2 Designated EHV charges'!$A$12:$A$338),1, COUNTIF(A$5:$A294, 'Annex 2 Designated EHV charges'!$A$12:$A$338)),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
      <c r="A296" s="89" t="str">
        <f t="array" ref="A296">IFERROR(INDEX('Annex 2 Designated EHV charges'!$A$12:$A$338, MATCH(0, IF(ISBLANK('Annex 2 Designated EHV charges'!$A$12:$A$338),1, COUNTIF(A$5:$A295, 'Annex 2 Designated EHV charges'!$A$12:$A$338)),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
      <c r="A297" s="89" t="str">
        <f t="array" ref="A297">IFERROR(INDEX('Annex 2 Designated EHV charges'!$A$12:$A$338, MATCH(0, IF(ISBLANK('Annex 2 Designated EHV charges'!$A$12:$A$338),1, COUNTIF(A$5:$A296, 'Annex 2 Designated EHV charges'!$A$12:$A$338)),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
      <c r="A298" s="89" t="str">
        <f t="array" ref="A298">IFERROR(INDEX('Annex 2 Designated EHV charges'!$A$12:$A$338, MATCH(0, IF(ISBLANK('Annex 2 Designated EHV charges'!$A$12:$A$338),1, COUNTIF(A$5:$A297, 'Annex 2 Designated EHV charges'!$A$12:$A$338)),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
      <c r="A299" s="89" t="str">
        <f t="array" ref="A299">IFERROR(INDEX('Annex 2 Designated EHV charges'!$A$12:$A$338, MATCH(0, IF(ISBLANK('Annex 2 Designated EHV charges'!$A$12:$A$338),1, COUNTIF(A$5:$A298, 'Annex 2 Designated EHV charges'!$A$12:$A$338)),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
      <c r="A300" s="89" t="str">
        <f t="array" ref="A300">IFERROR(INDEX('Annex 2 Designated EHV charges'!$A$12:$A$338, MATCH(0, IF(ISBLANK('Annex 2 Designated EHV charges'!$A$12:$A$338),1, COUNTIF(A$5:$A299, 'Annex 2 Designated EHV charges'!$A$12:$A$338)),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
      <c r="A301" s="89" t="str">
        <f t="array" ref="A301">IFERROR(INDEX('Annex 2 Designated EHV charges'!$A$12:$A$338, MATCH(0, IF(ISBLANK('Annex 2 Designated EHV charges'!$A$12:$A$338),1, COUNTIF(A$5:$A300, 'Annex 2 Designated EHV charges'!$A$12:$A$338)),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
      <c r="A302" s="89" t="str">
        <f t="array" ref="A302">IFERROR(INDEX('Annex 2 Designated EHV charges'!$A$12:$A$338, MATCH(0, IF(ISBLANK('Annex 2 Designated EHV charges'!$A$12:$A$338),1, COUNTIF(A$5:$A301, 'Annex 2 Designated EHV charges'!$A$12:$A$338)),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
      <c r="A303" s="89" t="str">
        <f t="array" ref="A303">IFERROR(INDEX('Annex 2 Designated EHV charges'!$A$12:$A$338, MATCH(0, IF(ISBLANK('Annex 2 Designated EHV charges'!$A$12:$A$338),1, COUNTIF(A$5:$A302, 'Annex 2 Designated EHV charges'!$A$12:$A$338)),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
      <c r="A304" s="89" t="str">
        <f t="array" ref="A304">IFERROR(INDEX('Annex 2 Designated EHV charges'!$A$12:$A$338, MATCH(0, IF(ISBLANK('Annex 2 Designated EHV charges'!$A$12:$A$338),1, COUNTIF(A$5:$A303, 'Annex 2 Designated EHV charges'!$A$12:$A$338)),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
      <c r="A305" s="89" t="str">
        <f t="array" ref="A305">IFERROR(INDEX('Annex 2 Designated EHV charges'!$A$12:$A$338, MATCH(0, IF(ISBLANK('Annex 2 Designated EHV charges'!$A$12:$A$338),1, COUNTIF(A$5:$A304, 'Annex 2 Designated EHV charges'!$A$12:$A$338)),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
      <c r="A306" s="89" t="str">
        <f t="array" ref="A306">IFERROR(INDEX('Annex 2 Designated EHV charges'!$A$12:$A$338, MATCH(0, IF(ISBLANK('Annex 2 Designated EHV charges'!$A$12:$A$338),1, COUNTIF(A$5:$A305, 'Annex 2 Designated EHV charges'!$A$12:$A$338)),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
      <c r="A307" s="89" t="str">
        <f t="array" ref="A307">IFERROR(INDEX('Annex 2 Designated EHV charges'!$A$12:$A$338, MATCH(0, IF(ISBLANK('Annex 2 Designated EHV charges'!$A$12:$A$338),1, COUNTIF(A$5:$A306, 'Annex 2 Designated EHV charges'!$A$12:$A$338)),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
      <c r="A308" s="89" t="str">
        <f t="array" ref="A308">IFERROR(INDEX('Annex 2 Designated EHV charges'!$A$12:$A$338, MATCH(0, IF(ISBLANK('Annex 2 Designated EHV charges'!$A$12:$A$338),1, COUNTIF(A$5:$A307, 'Annex 2 Designated EHV charges'!$A$12:$A$338)),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
      <c r="A309" s="89" t="str">
        <f t="array" ref="A309">IFERROR(INDEX('Annex 2 Designated EHV charges'!$A$12:$A$338, MATCH(0, IF(ISBLANK('Annex 2 Designated EHV charges'!$A$12:$A$338),1, COUNTIF(A$5:$A308, 'Annex 2 Designated EHV charges'!$A$12:$A$338)),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
      <c r="A310" s="89" t="str">
        <f t="array" ref="A310">IFERROR(INDEX('Annex 2 Designated EHV charges'!$A$12:$A$338, MATCH(0, IF(ISBLANK('Annex 2 Designated EHV charges'!$A$12:$A$338),1, COUNTIF(A$5:$A309, 'Annex 2 Designated EHV charges'!$A$12:$A$338)),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
      <c r="A311" s="89" t="str">
        <f t="array" ref="A311">IFERROR(INDEX('Annex 2 Designated EHV charges'!$A$12:$A$338, MATCH(0, IF(ISBLANK('Annex 2 Designated EHV charges'!$A$12:$A$338),1, COUNTIF(A$5:$A310, 'Annex 2 Designated EHV charges'!$A$12:$A$338)),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
      <c r="A312" s="89" t="str">
        <f t="array" ref="A312">IFERROR(INDEX('Annex 2 Designated EHV charges'!$A$12:$A$338, MATCH(0, IF(ISBLANK('Annex 2 Designated EHV charges'!$A$12:$A$338),1, COUNTIF(A$5:$A311, 'Annex 2 Designated EHV charges'!$A$12:$A$338)),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
      <c r="A313" s="89" t="str">
        <f t="array" ref="A313">IFERROR(INDEX('Annex 2 Designated EHV charges'!$A$12:$A$338, MATCH(0, IF(ISBLANK('Annex 2 Designated EHV charges'!$A$12:$A$338),1, COUNTIF(A$5:$A312, 'Annex 2 Designated EHV charges'!$A$12:$A$338)),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
      <c r="A314" s="89" t="str">
        <f t="array" ref="A314">IFERROR(INDEX('Annex 2 Designated EHV charges'!$A$12:$A$338, MATCH(0, IF(ISBLANK('Annex 2 Designated EHV charges'!$A$12:$A$338),1, COUNTIF(A$5:$A313, 'Annex 2 Designated EHV charges'!$A$12:$A$338)),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
      <c r="A315" s="89" t="str">
        <f t="array" ref="A315">IFERROR(INDEX('Annex 2 Designated EHV charges'!$A$12:$A$338, MATCH(0, IF(ISBLANK('Annex 2 Designated EHV charges'!$A$12:$A$338),1, COUNTIF(A$5:$A314, 'Annex 2 Designated EHV charges'!$A$12:$A$338)),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
      <c r="A316" s="89" t="str">
        <f t="array" ref="A316">IFERROR(INDEX('Annex 2 Designated EHV charges'!$A$12:$A$338, MATCH(0, IF(ISBLANK('Annex 2 Designated EHV charges'!$A$12:$A$338),1, COUNTIF(A$5:$A315, 'Annex 2 Designated EHV charges'!$A$12:$A$338)),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
      <c r="A317" s="89" t="str">
        <f t="array" ref="A317">IFERROR(INDEX('Annex 2 Designated EHV charges'!$A$12:$A$338, MATCH(0, IF(ISBLANK('Annex 2 Designated EHV charges'!$A$12:$A$338),1, COUNTIF(A$5:$A316, 'Annex 2 Designated EHV charges'!$A$12:$A$338)),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
      <c r="A318" s="89" t="str">
        <f t="array" ref="A318">IFERROR(INDEX('Annex 2 Designated EHV charges'!$A$12:$A$338, MATCH(0, IF(ISBLANK('Annex 2 Designated EHV charges'!$A$12:$A$338),1, COUNTIF(A$5:$A317, 'Annex 2 Designated EHV charges'!$A$12:$A$338)),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
      <c r="A319" s="89" t="str">
        <f t="array" ref="A319">IFERROR(INDEX('Annex 2 Designated EHV charges'!$A$12:$A$338, MATCH(0, IF(ISBLANK('Annex 2 Designated EHV charges'!$A$12:$A$338),1, COUNTIF(A$5:$A318, 'Annex 2 Designated EHV charges'!$A$12:$A$338)),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
      <c r="A320" s="89" t="s">
        <v>778</v>
      </c>
      <c r="B320" s="89" t="s">
        <v>778</v>
      </c>
      <c r="C320" s="90" t="s">
        <v>778</v>
      </c>
      <c r="D320" s="89" t="s">
        <v>780</v>
      </c>
      <c r="E320" s="94">
        <v>5.2439999999999998</v>
      </c>
      <c r="F320" s="95">
        <v>670.47</v>
      </c>
      <c r="G320" s="96">
        <v>1.37</v>
      </c>
      <c r="H320" s="96">
        <v>1.37</v>
      </c>
    </row>
    <row r="321" spans="1:8" x14ac:dyDescent="0.2">
      <c r="A321" s="89" t="s">
        <v>781</v>
      </c>
      <c r="B321" s="89" t="s">
        <v>781</v>
      </c>
      <c r="C321" s="90" t="s">
        <v>781</v>
      </c>
      <c r="D321" s="89" t="s">
        <v>783</v>
      </c>
      <c r="E321" s="94" t="s">
        <v>768</v>
      </c>
      <c r="F321" s="95">
        <v>19.010000000000002</v>
      </c>
      <c r="G321" s="96">
        <v>4.88</v>
      </c>
      <c r="H321" s="96">
        <v>4.88</v>
      </c>
    </row>
    <row r="322" spans="1:8" x14ac:dyDescent="0.2">
      <c r="A322" s="89" t="s">
        <v>784</v>
      </c>
      <c r="B322" s="89" t="s">
        <v>784</v>
      </c>
      <c r="C322" s="90" t="s">
        <v>784</v>
      </c>
      <c r="D322" s="89" t="s">
        <v>786</v>
      </c>
      <c r="E322" s="94">
        <v>3.9E-2</v>
      </c>
      <c r="F322" s="95">
        <v>26.76</v>
      </c>
      <c r="G322" s="96">
        <v>2.2999999999999998</v>
      </c>
      <c r="H322" s="96">
        <v>2.2999999999999998</v>
      </c>
    </row>
    <row r="323" spans="1:8" x14ac:dyDescent="0.2">
      <c r="A323" s="89" t="s">
        <v>787</v>
      </c>
      <c r="B323" s="89" t="s">
        <v>787</v>
      </c>
      <c r="C323" s="90" t="s">
        <v>787</v>
      </c>
      <c r="D323" s="89" t="s">
        <v>789</v>
      </c>
      <c r="E323" s="94" t="s">
        <v>768</v>
      </c>
      <c r="F323" s="95">
        <v>314.81</v>
      </c>
      <c r="G323" s="96">
        <v>1.01</v>
      </c>
      <c r="H323" s="96">
        <v>1.01</v>
      </c>
    </row>
    <row r="324" spans="1:8" x14ac:dyDescent="0.2">
      <c r="A324" s="89" t="s">
        <v>790</v>
      </c>
      <c r="B324" s="89" t="s">
        <v>790</v>
      </c>
      <c r="C324" s="90" t="s">
        <v>790</v>
      </c>
      <c r="D324" s="89" t="s">
        <v>792</v>
      </c>
      <c r="E324" s="94" t="s">
        <v>768</v>
      </c>
      <c r="F324" s="95">
        <v>625.91</v>
      </c>
      <c r="G324" s="96">
        <v>1.44</v>
      </c>
      <c r="H324" s="96">
        <v>1.44</v>
      </c>
    </row>
    <row r="325" spans="1:8" x14ac:dyDescent="0.2">
      <c r="A325" s="89" t="s">
        <v>793</v>
      </c>
      <c r="B325" s="89" t="s">
        <v>793</v>
      </c>
      <c r="C325" s="90" t="s">
        <v>793</v>
      </c>
      <c r="D325" s="89" t="s">
        <v>795</v>
      </c>
      <c r="E325" s="94" t="s">
        <v>768</v>
      </c>
      <c r="F325" s="95">
        <v>1107.21</v>
      </c>
      <c r="G325" s="96">
        <v>1.34</v>
      </c>
      <c r="H325" s="96">
        <v>1.34</v>
      </c>
    </row>
    <row r="326" spans="1:8" x14ac:dyDescent="0.2">
      <c r="A326" s="89" t="s">
        <v>796</v>
      </c>
      <c r="B326" s="89" t="s">
        <v>796</v>
      </c>
      <c r="C326" s="90" t="s">
        <v>796</v>
      </c>
      <c r="D326" s="89" t="s">
        <v>798</v>
      </c>
      <c r="E326" s="94" t="s">
        <v>768</v>
      </c>
      <c r="F326" s="95">
        <v>3.3</v>
      </c>
      <c r="G326" s="96">
        <v>1.77</v>
      </c>
      <c r="H326" s="96">
        <v>1.77</v>
      </c>
    </row>
    <row r="327" spans="1:8" x14ac:dyDescent="0.2">
      <c r="A327" s="51" t="str">
        <f t="array" ref="A327">IFERROR(INDEX('Annex 2 Designated EHV charges'!$A$12:$A$338, MATCH(0, IF(ISBLANK('Annex 2 Designated EHV charges'!$A$12:$A$338),1, COUNTIF(A$5:$A326, 'Annex 2 Designated EHV charges'!$A$12:$A$338)), 0)),"")</f>
        <v/>
      </c>
      <c r="B327" s="51" t="str">
        <f>IF($A327="","",VLOOKUP($A327,'Annex 2 Designated EHV charges'!$A:$O,2,0))</f>
        <v/>
      </c>
      <c r="C327" s="57" t="str">
        <f>IF($A327="","",VLOOKUP($A327,'Annex 2 Designated EHV charges'!$A:$O,3,0))</f>
        <v/>
      </c>
      <c r="D327" s="57" t="str">
        <f>IF($A327="","",VLOOKUP($A327,'Annex 2 Designated EHV charges'!$A:$O,7,0))</f>
        <v/>
      </c>
      <c r="E327" s="58" t="str">
        <f>IFERROR(IF(VLOOKUP($A327,'Annex 2 Designated EHV charges'!$A:$O,9,FALSE)=0,"",VLOOKUP($A327,'Annex 2 Designated EHV charges'!$A:$O,9,FALSE)),"")</f>
        <v/>
      </c>
      <c r="F327" s="59" t="str">
        <f>IFERROR(IF(VLOOKUP($A327,'Annex 2 Designated EHV charges'!$A:$O,10,FALSE)=0,"",VLOOKUP($A327,'Annex 2 Designated EHV charges'!$A:$O,10,FALSE)),"")</f>
        <v/>
      </c>
      <c r="G327" s="59" t="str">
        <f>IFERROR(IF(VLOOKUP($A327,'Annex 2 Designated EHV charges'!$A:$O,11,FALSE)=0,"",VLOOKUP($A327,'Annex 2 Designated EHV charges'!$A:$O,11,FALSE)),"")</f>
        <v/>
      </c>
      <c r="H327" s="51" t="str">
        <f>IFERROR(IF(VLOOKUP($A327,'Annex 2 Designated EHV charges'!$A:$O,12,FALSE)=0,"",VLOOKUP($A327,'Annex 2 Designated EHV charges'!$A:$O,12,FALSE)),"")</f>
        <v/>
      </c>
    </row>
    <row r="328" spans="1:8" x14ac:dyDescent="0.2">
      <c r="A328" s="51" t="str">
        <f t="array" ref="A328">IFERROR(INDEX('Annex 2 Designated EHV charges'!$A$12:$A$338, MATCH(0, IF(ISBLANK('Annex 2 Designated EHV charges'!$A$12:$A$338),1, COUNTIF(A$5:$A327, 'Annex 2 Designated EHV charges'!$A$12:$A$338)), 0)),"")</f>
        <v/>
      </c>
      <c r="B328" s="51" t="str">
        <f>IF($A328="","",VLOOKUP($A328,'Annex 2 Designated EHV charges'!$A:$O,2,0))</f>
        <v/>
      </c>
      <c r="C328" s="57" t="str">
        <f>IF($A328="","",VLOOKUP($A328,'Annex 2 Designated EHV charges'!$A:$O,3,0))</f>
        <v/>
      </c>
      <c r="D328" s="57" t="str">
        <f>IF($A328="","",VLOOKUP($A328,'Annex 2 Designated EHV charges'!$A:$O,7,0))</f>
        <v/>
      </c>
      <c r="E328" s="58" t="str">
        <f>IFERROR(IF(VLOOKUP($A328,'Annex 2 Designated EHV charges'!$A:$O,9,FALSE)=0,"",VLOOKUP($A328,'Annex 2 Designated EHV charges'!$A:$O,9,FALSE)),"")</f>
        <v/>
      </c>
      <c r="F328" s="59" t="str">
        <f>IFERROR(IF(VLOOKUP($A328,'Annex 2 Designated EHV charges'!$A:$O,10,FALSE)=0,"",VLOOKUP($A328,'Annex 2 Designated EHV charges'!$A:$O,10,FALSE)),"")</f>
        <v/>
      </c>
      <c r="G328" s="59" t="str">
        <f>IFERROR(IF(VLOOKUP($A328,'Annex 2 Designated EHV charges'!$A:$O,11,FALSE)=0,"",VLOOKUP($A328,'Annex 2 Designated EHV charges'!$A:$O,11,FALSE)),"")</f>
        <v/>
      </c>
      <c r="H328" s="51" t="str">
        <f>IFERROR(IF(VLOOKUP($A328,'Annex 2 Designated EHV charges'!$A:$O,12,FALSE)=0,"",VLOOKUP($A328,'Annex 2 Designated EHV charges'!$A:$O,12,FALSE)),"")</f>
        <v/>
      </c>
    </row>
    <row r="329" spans="1:8" x14ac:dyDescent="0.2">
      <c r="A329" s="51" t="str">
        <f t="array" ref="A329">IFERROR(INDEX('Annex 2 Designated EHV charges'!$A$12:$A$338, MATCH(0, IF(ISBLANK('Annex 2 Designated EHV charges'!$A$12:$A$338),1, COUNTIF(A$5:$A328, 'Annex 2 Designated EHV charges'!$A$12:$A$338)), 0)),"")</f>
        <v/>
      </c>
      <c r="B329" s="51" t="str">
        <f>IF($A329="","",VLOOKUP($A329,'Annex 2 Designated EHV charges'!$A:$O,2,0))</f>
        <v/>
      </c>
      <c r="C329" s="57" t="str">
        <f>IF($A329="","",VLOOKUP($A329,'Annex 2 Designated EHV charges'!$A:$O,3,0))</f>
        <v/>
      </c>
      <c r="D329" s="57" t="str">
        <f>IF($A329="","",VLOOKUP($A329,'Annex 2 Designated EHV charges'!$A:$O,7,0))</f>
        <v/>
      </c>
      <c r="E329" s="58" t="str">
        <f>IFERROR(IF(VLOOKUP($A329,'Annex 2 Designated EHV charges'!$A:$O,9,FALSE)=0,"",VLOOKUP($A329,'Annex 2 Designated EHV charges'!$A:$O,9,FALSE)),"")</f>
        <v/>
      </c>
      <c r="F329" s="59" t="str">
        <f>IFERROR(IF(VLOOKUP($A329,'Annex 2 Designated EHV charges'!$A:$O,10,FALSE)=0,"",VLOOKUP($A329,'Annex 2 Designated EHV charges'!$A:$O,10,FALSE)),"")</f>
        <v/>
      </c>
      <c r="G329" s="59" t="str">
        <f>IFERROR(IF(VLOOKUP($A329,'Annex 2 Designated EHV charges'!$A:$O,11,FALSE)=0,"",VLOOKUP($A329,'Annex 2 Designated EHV charges'!$A:$O,11,FALSE)),"")</f>
        <v/>
      </c>
      <c r="H329" s="51" t="str">
        <f>IFERROR(IF(VLOOKUP($A329,'Annex 2 Designated EHV charges'!$A:$O,12,FALSE)=0,"",VLOOKUP($A329,'Annex 2 Designated EHV charges'!$A:$O,12,FALSE)),"")</f>
        <v/>
      </c>
    </row>
    <row r="330" spans="1:8" x14ac:dyDescent="0.2">
      <c r="A330" s="51" t="str">
        <f t="array" ref="A330">IFERROR(INDEX('Annex 2 Designated EHV charges'!$A$12:$A$338, MATCH(0, IF(ISBLANK('Annex 2 Designated EHV charges'!$A$12:$A$338),1, COUNTIF(A$5:$A329, 'Annex 2 Designated EHV charges'!$A$12:$A$338)), 0)),"")</f>
        <v/>
      </c>
      <c r="B330" s="51" t="str">
        <f>IF($A330="","",VLOOKUP($A330,'Annex 2 Designated EHV charges'!$A:$O,2,0))</f>
        <v/>
      </c>
      <c r="C330" s="57" t="str">
        <f>IF($A330="","",VLOOKUP($A330,'Annex 2 Designated EHV charges'!$A:$O,3,0))</f>
        <v/>
      </c>
      <c r="D330" s="57" t="str">
        <f>IF($A330="","",VLOOKUP($A330,'Annex 2 Designated EHV charges'!$A:$O,7,0))</f>
        <v/>
      </c>
      <c r="E330" s="58" t="str">
        <f>IFERROR(IF(VLOOKUP($A330,'Annex 2 Designated EHV charges'!$A:$O,9,FALSE)=0,"",VLOOKUP($A330,'Annex 2 Designated EHV charges'!$A:$O,9,FALSE)),"")</f>
        <v/>
      </c>
      <c r="F330" s="59" t="str">
        <f>IFERROR(IF(VLOOKUP($A330,'Annex 2 Designated EHV charges'!$A:$O,10,FALSE)=0,"",VLOOKUP($A330,'Annex 2 Designated EHV charges'!$A:$O,10,FALSE)),"")</f>
        <v/>
      </c>
      <c r="G330" s="59" t="str">
        <f>IFERROR(IF(VLOOKUP($A330,'Annex 2 Designated EHV charges'!$A:$O,11,FALSE)=0,"",VLOOKUP($A330,'Annex 2 Designated EHV charges'!$A:$O,11,FALSE)),"")</f>
        <v/>
      </c>
      <c r="H330" s="51" t="str">
        <f>IFERROR(IF(VLOOKUP($A330,'Annex 2 Designated EHV charges'!$A:$O,12,FALSE)=0,"",VLOOKUP($A330,'Annex 2 Designated EHV charges'!$A:$O,12,FALSE)),"")</f>
        <v/>
      </c>
    </row>
  </sheetData>
  <autoFilter ref="A5:H330" xr:uid="{00000000-0009-0000-0000-000003000000}"/>
  <mergeCells count="3">
    <mergeCell ref="A2:H2"/>
    <mergeCell ref="A1:H1"/>
    <mergeCell ref="A3:XFD3"/>
  </mergeCells>
  <pageMargins left="0.70866141732283472" right="0.70866141732283472" top="0.94488188976377963" bottom="0.74803149606299213" header="0.31496062992125984" footer="0.31496062992125984"/>
  <pageSetup paperSize="9" scale="83"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9"/>
  <sheetViews>
    <sheetView zoomScale="90" zoomScaleNormal="90" zoomScaleSheetLayoutView="100" workbookViewId="0">
      <selection activeCell="A4" sqref="A4:Q4"/>
    </sheetView>
  </sheetViews>
  <sheetFormatPr defaultColWidth="9.140625" defaultRowHeight="12.75" x14ac:dyDescent="0.2"/>
  <cols>
    <col min="1" max="1" width="14.7109375" style="51" customWidth="1"/>
    <col min="2" max="2" width="13.5703125" style="51" bestFit="1" customWidth="1"/>
    <col min="3" max="3" width="19.4257812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6384" width="9.140625" style="51"/>
  </cols>
  <sheetData>
    <row r="1" spans="1:15" ht="66.75" customHeight="1" x14ac:dyDescent="0.2">
      <c r="A1" s="247" t="s">
        <v>113</v>
      </c>
      <c r="B1" s="247"/>
      <c r="C1" s="247"/>
      <c r="D1" s="247"/>
      <c r="E1" s="247"/>
      <c r="F1" s="247"/>
      <c r="G1" s="247"/>
      <c r="H1" s="247"/>
    </row>
    <row r="2" spans="1:15" s="52" customFormat="1" ht="25.5" customHeight="1" x14ac:dyDescent="0.2">
      <c r="A2" s="244" t="str">
        <f>Overview!B4&amp; " - Effective from "&amp;Overview!D4&amp;" - "&amp;Overview!E4&amp;" Designated EHV export charges"</f>
        <v>Fulcrum Electricity Assets Ltd - GSP_L - Effective from 1 April 2026 - Final Designated EHV export charges</v>
      </c>
      <c r="B2" s="245"/>
      <c r="C2" s="245"/>
      <c r="D2" s="245"/>
      <c r="E2" s="245"/>
      <c r="F2" s="245"/>
      <c r="G2" s="245"/>
      <c r="H2" s="246"/>
    </row>
    <row r="3" spans="1:15" s="248" customFormat="1" ht="17.100000000000001" customHeight="1" x14ac:dyDescent="0.2">
      <c r="A3" s="233"/>
      <c r="B3" s="233"/>
      <c r="C3" s="233"/>
      <c r="D3" s="233"/>
      <c r="E3" s="233"/>
      <c r="F3" s="233"/>
      <c r="G3" s="233"/>
      <c r="H3" s="233"/>
      <c r="I3" s="233"/>
      <c r="J3" s="233"/>
      <c r="K3" s="233"/>
      <c r="L3" s="233"/>
      <c r="M3" s="233"/>
      <c r="N3" s="233"/>
      <c r="O3" s="233"/>
    </row>
    <row r="4" spans="1:15" s="78" customFormat="1" ht="18" x14ac:dyDescent="0.2">
      <c r="A4" s="82"/>
      <c r="B4" s="82"/>
      <c r="C4" s="82"/>
      <c r="D4" s="83"/>
      <c r="E4" s="84"/>
      <c r="F4" s="84"/>
      <c r="G4" s="85"/>
      <c r="H4" s="85"/>
      <c r="I4" s="77"/>
      <c r="J4" s="77"/>
      <c r="K4" s="77"/>
      <c r="L4" s="77"/>
      <c r="M4" s="77"/>
      <c r="N4" s="77"/>
      <c r="O4" s="77"/>
    </row>
    <row r="5" spans="1:15" ht="60.75" customHeight="1" x14ac:dyDescent="0.2">
      <c r="A5" s="53" t="s">
        <v>99</v>
      </c>
      <c r="B5" s="54" t="s">
        <v>773</v>
      </c>
      <c r="C5" s="53" t="s">
        <v>67</v>
      </c>
      <c r="D5" s="55" t="s">
        <v>60</v>
      </c>
      <c r="E5" s="55" t="str">
        <f>'Annex 2 Designated EHV charges'!M11</f>
        <v>Export
Super Red
unit charge
(p/kWh)</v>
      </c>
      <c r="F5" s="55" t="str">
        <f>'Annex 2 Designated EHV charges'!N11</f>
        <v>Export
fixed charge
(p/day)</v>
      </c>
      <c r="G5" s="55" t="str">
        <f>'Annex 2 Designated EHV charges'!O11</f>
        <v>Export
capacity charge
(p/kVA/day)</v>
      </c>
      <c r="H5" s="55" t="str">
        <f>'Annex 2 Designated EHV charges'!P11</f>
        <v>Export
exceeded capacity charge
(p/kVA/day)</v>
      </c>
    </row>
    <row r="6" spans="1:15" x14ac:dyDescent="0.2">
      <c r="A6" s="90" t="str">
        <f t="array" ref="A6">IFERROR(INDEX('Annex 2 Designated EHV charges'!$D$12:$D$338, MATCH(0, IF(ISBLANK('Annex 2 Designated EHV charges'!$D$12:$D$338),1, COUNTIF(A$5:$A5, 'Annex 2 Designated EHV charges'!$D$12:$D$338)),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ht="56.1" customHeight="1" x14ac:dyDescent="0.2">
      <c r="A7" s="90" t="str">
        <f t="array" ref="A7">IFERROR(INDEX('Annex 2 Designated EHV charges'!$D$12:$D$338, MATCH(0, IF(ISBLANK('Annex 2 Designated EHV charges'!$D$12:$D$338),1, COUNTIF(A$5:$A6, 'Annex 2 Designated EHV charges'!$D$12:$D$338)),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58.5" customHeight="1" x14ac:dyDescent="0.2">
      <c r="A8" s="90" t="str">
        <f t="array" ref="A8">IFERROR(INDEX('Annex 2 Designated EHV charges'!$D$12:$D$338, MATCH(0, IF(ISBLANK('Annex 2 Designated EHV charges'!$D$12:$D$338),1, COUNTIF(A$5:$A7, 'Annex 2 Designated EHV charges'!$D$12:$D$338)),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
      <c r="A9" s="90" t="str">
        <f t="array" ref="A9">IFERROR(INDEX('Annex 2 Designated EHV charges'!$D$12:$D$338, MATCH(0, IF(ISBLANK('Annex 2 Designated EHV charges'!$D$12:$D$338),1, COUNTIF(A$5:$A8, 'Annex 2 Designated EHV charges'!$D$12:$D$338)),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
      <c r="A10" s="90" t="str">
        <f t="array" ref="A10">IFERROR(INDEX('Annex 2 Designated EHV charges'!$D$12:$D$338, MATCH(0, IF(ISBLANK('Annex 2 Designated EHV charges'!$D$12:$D$338),1, COUNTIF(A$5:$A9, 'Annex 2 Designated EHV charges'!$D$12:$D$338)),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
      <c r="A11" s="90" t="str">
        <f t="array" ref="A11">IFERROR(INDEX('Annex 2 Designated EHV charges'!$D$12:$D$338, MATCH(0, IF(ISBLANK('Annex 2 Designated EHV charges'!$D$12:$D$338),1, COUNTIF(A$5:$A10, 'Annex 2 Designated EHV charges'!$D$12:$D$338)),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
      <c r="A12" s="90" t="str">
        <f t="array" ref="A12">IFERROR(INDEX('Annex 2 Designated EHV charges'!$D$12:$D$338, MATCH(0, IF(ISBLANK('Annex 2 Designated EHV charges'!$D$12:$D$338),1, COUNTIF(A$5:$A11, 'Annex 2 Designated EHV charges'!$D$12:$D$338)),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
      <c r="A13" s="90" t="str">
        <f t="array" ref="A13">IFERROR(INDEX('Annex 2 Designated EHV charges'!$D$12:$D$338, MATCH(0, IF(ISBLANK('Annex 2 Designated EHV charges'!$D$12:$D$338),1, COUNTIF(A$5:$A12, 'Annex 2 Designated EHV charges'!$D$12:$D$338)),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
      <c r="A14" s="90" t="str">
        <f t="array" ref="A14">IFERROR(INDEX('Annex 2 Designated EHV charges'!$D$12:$D$338, MATCH(0, IF(ISBLANK('Annex 2 Designated EHV charges'!$D$12:$D$338),1, COUNTIF(A$5:$A13, 'Annex 2 Designated EHV charges'!$D$12:$D$338)),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hidden="1" x14ac:dyDescent="0.2">
      <c r="A15" s="90" t="str">
        <f t="array" ref="A15">IFERROR(INDEX('Annex 2 Designated EHV charges'!$D$12:$D$338, MATCH(0, IF(ISBLANK('Annex 2 Designated EHV charges'!$D$12:$D$338),1, COUNTIF(A$5:$A14, 'Annex 2 Designated EHV charges'!$D$12:$D$338)),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
      <c r="A16" s="90" t="str">
        <f t="array" ref="A16">IFERROR(INDEX('Annex 2 Designated EHV charges'!$D$12:$D$338, MATCH(0, IF(ISBLANK('Annex 2 Designated EHV charges'!$D$12:$D$338),1, COUNTIF(A$5:$A15, 'Annex 2 Designated EHV charges'!$D$12:$D$338)),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
      <c r="A17" s="90" t="str">
        <f t="array" ref="A17">IFERROR(INDEX('Annex 2 Designated EHV charges'!$D$12:$D$338, MATCH(0, IF(ISBLANK('Annex 2 Designated EHV charges'!$D$12:$D$338),1, COUNTIF(A$5:$A16, 'Annex 2 Designated EHV charges'!$D$12:$D$338)),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
      <c r="A18" s="90" t="str">
        <f t="array" ref="A18">IFERROR(INDEX('Annex 2 Designated EHV charges'!$D$12:$D$338, MATCH(0, IF(ISBLANK('Annex 2 Designated EHV charges'!$D$12:$D$338),1, COUNTIF(A$5:$A17, 'Annex 2 Designated EHV charges'!$D$12:$D$338)),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
      <c r="A19" s="90" t="str">
        <f t="array" ref="A19">IFERROR(INDEX('Annex 2 Designated EHV charges'!$D$12:$D$338, MATCH(0, IF(ISBLANK('Annex 2 Designated EHV charges'!$D$12:$D$338),1, COUNTIF(A$5:$A18, 'Annex 2 Designated EHV charges'!$D$12:$D$338)),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
      <c r="A20" s="90" t="str">
        <f t="array" ref="A20">IFERROR(INDEX('Annex 2 Designated EHV charges'!$D$12:$D$338, MATCH(0, IF(ISBLANK('Annex 2 Designated EHV charges'!$D$12:$D$338),1, COUNTIF(A$5:$A19, 'Annex 2 Designated EHV charges'!$D$12:$D$338)),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
      <c r="A21" s="90" t="str">
        <f t="array" ref="A21">IFERROR(INDEX('Annex 2 Designated EHV charges'!$D$12:$D$338, MATCH(0, IF(ISBLANK('Annex 2 Designated EHV charges'!$D$12:$D$338),1, COUNTIF(A$5:$A20, 'Annex 2 Designated EHV charges'!$D$12:$D$338)),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
      <c r="A22" s="90" t="str">
        <f t="array" ref="A22">IFERROR(INDEX('Annex 2 Designated EHV charges'!$D$12:$D$338, MATCH(0, IF(ISBLANK('Annex 2 Designated EHV charges'!$D$12:$D$338),1, COUNTIF(A$5:$A21, 'Annex 2 Designated EHV charges'!$D$12:$D$338)),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
      <c r="A23" s="90" t="str">
        <f t="array" ref="A23">IFERROR(INDEX('Annex 2 Designated EHV charges'!$D$12:$D$338, MATCH(0, IF(ISBLANK('Annex 2 Designated EHV charges'!$D$12:$D$338),1, COUNTIF(A$5:$A22, 'Annex 2 Designated EHV charges'!$D$12:$D$338)),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
      <c r="A24" s="90" t="str">
        <f t="array" ref="A24">IFERROR(INDEX('Annex 2 Designated EHV charges'!$D$12:$D$338, MATCH(0, IF(ISBLANK('Annex 2 Designated EHV charges'!$D$12:$D$338),1, COUNTIF(A$5:$A23, 'Annex 2 Designated EHV charges'!$D$12:$D$338)),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
      <c r="A25" s="90" t="str">
        <f t="array" ref="A25">IFERROR(INDEX('Annex 2 Designated EHV charges'!$D$12:$D$338, MATCH(0, IF(ISBLANK('Annex 2 Designated EHV charges'!$D$12:$D$338),1, COUNTIF(A$5:$A24, 'Annex 2 Designated EHV charges'!$D$12:$D$338)),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
      <c r="A26" s="90" t="str">
        <f t="array" ref="A26">IFERROR(INDEX('Annex 2 Designated EHV charges'!$D$12:$D$338, MATCH(0, IF(ISBLANK('Annex 2 Designated EHV charges'!$D$12:$D$338),1, COUNTIF(A$5:$A25, 'Annex 2 Designated EHV charges'!$D$12:$D$338)),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
      <c r="A27" s="90" t="str">
        <f t="array" ref="A27">IFERROR(INDEX('Annex 2 Designated EHV charges'!$D$12:$D$338, MATCH(0, IF(ISBLANK('Annex 2 Designated EHV charges'!$D$12:$D$338),1, COUNTIF(A$5:$A26, 'Annex 2 Designated EHV charges'!$D$12:$D$338)),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
      <c r="A28" s="90" t="str">
        <f t="array" ref="A28">IFERROR(INDEX('Annex 2 Designated EHV charges'!$D$12:$D$338, MATCH(0, IF(ISBLANK('Annex 2 Designated EHV charges'!$D$12:$D$338),1, COUNTIF(A$5:$A27, 'Annex 2 Designated EHV charges'!$D$12:$D$338)),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
      <c r="A29" s="90" t="str">
        <f t="array" ref="A29">IFERROR(INDEX('Annex 2 Designated EHV charges'!$D$12:$D$338, MATCH(0, IF(ISBLANK('Annex 2 Designated EHV charges'!$D$12:$D$338),1, COUNTIF(A$5:$A28, 'Annex 2 Designated EHV charges'!$D$12:$D$338)),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
      <c r="A30" s="90" t="str">
        <f t="array" ref="A30">IFERROR(INDEX('Annex 2 Designated EHV charges'!$D$12:$D$338, MATCH(0, IF(ISBLANK('Annex 2 Designated EHV charges'!$D$12:$D$338),1, COUNTIF(A$5:$A29, 'Annex 2 Designated EHV charges'!$D$12:$D$338)),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
      <c r="A31" s="90" t="str">
        <f t="array" ref="A31">IFERROR(INDEX('Annex 2 Designated EHV charges'!$D$12:$D$338, MATCH(0, IF(ISBLANK('Annex 2 Designated EHV charges'!$D$12:$D$338),1, COUNTIF(A$5:$A30, 'Annex 2 Designated EHV charges'!$D$12:$D$338)),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
      <c r="A32" s="90" t="str">
        <f t="array" ref="A32">IFERROR(INDEX('Annex 2 Designated EHV charges'!$D$12:$D$338, MATCH(0, IF(ISBLANK('Annex 2 Designated EHV charges'!$D$12:$D$338),1, COUNTIF(A$5:$A31, 'Annex 2 Designated EHV charges'!$D$12:$D$338)),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
      <c r="A33" s="90" t="str">
        <f t="array" ref="A33">IFERROR(INDEX('Annex 2 Designated EHV charges'!$D$12:$D$338, MATCH(0, IF(ISBLANK('Annex 2 Designated EHV charges'!$D$12:$D$338),1, COUNTIF(A$5:$A32, 'Annex 2 Designated EHV charges'!$D$12:$D$338)),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
      <c r="A34" s="90" t="str">
        <f t="array" ref="A34">IFERROR(INDEX('Annex 2 Designated EHV charges'!$D$12:$D$338, MATCH(0, IF(ISBLANK('Annex 2 Designated EHV charges'!$D$12:$D$338),1, COUNTIF(A$5:$A33, 'Annex 2 Designated EHV charges'!$D$12:$D$338)),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
      <c r="A35" s="90" t="str">
        <f t="array" ref="A35">IFERROR(INDEX('Annex 2 Designated EHV charges'!$D$12:$D$338, MATCH(0, IF(ISBLANK('Annex 2 Designated EHV charges'!$D$12:$D$338),1, COUNTIF(A$5:$A34, 'Annex 2 Designated EHV charges'!$D$12:$D$338)),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
      <c r="A36" s="90" t="str">
        <f t="array" ref="A36">IFERROR(INDEX('Annex 2 Designated EHV charges'!$D$12:$D$338, MATCH(0, IF(ISBLANK('Annex 2 Designated EHV charges'!$D$12:$D$338),1, COUNTIF(A$5:$A35, 'Annex 2 Designated EHV charges'!$D$12:$D$338)),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
      <c r="A37" s="90" t="str">
        <f t="array" ref="A37">IFERROR(INDEX('Annex 2 Designated EHV charges'!$D$12:$D$338, MATCH(0, IF(ISBLANK('Annex 2 Designated EHV charges'!$D$12:$D$338),1, COUNTIF(A$5:$A36, 'Annex 2 Designated EHV charges'!$D$12:$D$338)),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
      <c r="A38" s="90" t="str">
        <f t="array" ref="A38">IFERROR(INDEX('Annex 2 Designated EHV charges'!$D$12:$D$338, MATCH(0, IF(ISBLANK('Annex 2 Designated EHV charges'!$D$12:$D$338),1, COUNTIF(A$5:$A37, 'Annex 2 Designated EHV charges'!$D$12:$D$338)),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
      <c r="A39" s="90" t="str">
        <f t="array" ref="A39">IFERROR(INDEX('Annex 2 Designated EHV charges'!$D$12:$D$338, MATCH(0, IF(ISBLANK('Annex 2 Designated EHV charges'!$D$12:$D$338),1, COUNTIF(A$5:$A38, 'Annex 2 Designated EHV charges'!$D$12:$D$338)),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
      <c r="A40" s="90" t="str">
        <f t="array" ref="A40">IFERROR(INDEX('Annex 2 Designated EHV charges'!$D$12:$D$338, MATCH(0, IF(ISBLANK('Annex 2 Designated EHV charges'!$D$12:$D$338),1, COUNTIF(A$5:$A39, 'Annex 2 Designated EHV charges'!$D$12:$D$338)),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
      <c r="A41" s="90" t="str">
        <f t="array" ref="A41">IFERROR(INDEX('Annex 2 Designated EHV charges'!$D$12:$D$338, MATCH(0, IF(ISBLANK('Annex 2 Designated EHV charges'!$D$12:$D$338),1, COUNTIF(A$5:$A40, 'Annex 2 Designated EHV charges'!$D$12:$D$338)),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
      <c r="A42" s="90" t="str">
        <f t="array" ref="A42">IFERROR(INDEX('Annex 2 Designated EHV charges'!$D$12:$D$338, MATCH(0, IF(ISBLANK('Annex 2 Designated EHV charges'!$D$12:$D$338),1, COUNTIF(A$5:$A41, 'Annex 2 Designated EHV charges'!$D$12:$D$338)),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
      <c r="A43" s="90" t="str">
        <f t="array" ref="A43">IFERROR(INDEX('Annex 2 Designated EHV charges'!$D$12:$D$338, MATCH(0, IF(ISBLANK('Annex 2 Designated EHV charges'!$D$12:$D$338),1, COUNTIF(A$5:$A42, 'Annex 2 Designated EHV charges'!$D$12:$D$338)),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
      <c r="A44" s="90" t="str">
        <f t="array" ref="A44">IFERROR(INDEX('Annex 2 Designated EHV charges'!$D$12:$D$338, MATCH(0, IF(ISBLANK('Annex 2 Designated EHV charges'!$D$12:$D$338),1, COUNTIF(A$5:$A43, 'Annex 2 Designated EHV charges'!$D$12:$D$338)),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
      <c r="A45" s="90" t="str">
        <f t="array" ref="A45">IFERROR(INDEX('Annex 2 Designated EHV charges'!$D$12:$D$338, MATCH(0, IF(ISBLANK('Annex 2 Designated EHV charges'!$D$12:$D$338),1, COUNTIF(A$5:$A44, 'Annex 2 Designated EHV charges'!$D$12:$D$338)),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
      <c r="A46" s="90" t="str">
        <f t="array" ref="A46">IFERROR(INDEX('Annex 2 Designated EHV charges'!$D$12:$D$338, MATCH(0, IF(ISBLANK('Annex 2 Designated EHV charges'!$D$12:$D$338),1, COUNTIF(A$5:$A45, 'Annex 2 Designated EHV charges'!$D$12:$D$338)),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
      <c r="A47" s="90" t="str">
        <f t="array" ref="A47">IFERROR(INDEX('Annex 2 Designated EHV charges'!$D$12:$D$338, MATCH(0, IF(ISBLANK('Annex 2 Designated EHV charges'!$D$12:$D$338),1, COUNTIF(A$5:$A46, 'Annex 2 Designated EHV charges'!$D$12:$D$338)),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
      <c r="A48" s="90" t="str">
        <f t="array" ref="A48">IFERROR(INDEX('Annex 2 Designated EHV charges'!$D$12:$D$338, MATCH(0, IF(ISBLANK('Annex 2 Designated EHV charges'!$D$12:$D$338),1, COUNTIF(A$5:$A47, 'Annex 2 Designated EHV charges'!$D$12:$D$338)),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
      <c r="A49" s="90" t="str">
        <f t="array" ref="A49">IFERROR(INDEX('Annex 2 Designated EHV charges'!$D$12:$D$338, MATCH(0, IF(ISBLANK('Annex 2 Designated EHV charges'!$D$12:$D$338),1, COUNTIF(A$5:$A48, 'Annex 2 Designated EHV charges'!$D$12:$D$338)),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
      <c r="A50" s="90" t="str">
        <f t="array" ref="A50">IFERROR(INDEX('Annex 2 Designated EHV charges'!$D$12:$D$338, MATCH(0, IF(ISBLANK('Annex 2 Designated EHV charges'!$D$12:$D$338),1, COUNTIF(A$5:$A49, 'Annex 2 Designated EHV charges'!$D$12:$D$338)),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
      <c r="A51" s="90" t="str">
        <f t="array" ref="A51">IFERROR(INDEX('Annex 2 Designated EHV charges'!$D$12:$D$338, MATCH(0, IF(ISBLANK('Annex 2 Designated EHV charges'!$D$12:$D$338),1, COUNTIF(A$5:$A50, 'Annex 2 Designated EHV charges'!$D$12:$D$338)),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
      <c r="A52" s="90" t="str">
        <f t="array" ref="A52">IFERROR(INDEX('Annex 2 Designated EHV charges'!$D$12:$D$338, MATCH(0, IF(ISBLANK('Annex 2 Designated EHV charges'!$D$12:$D$338),1, COUNTIF(A$5:$A51, 'Annex 2 Designated EHV charges'!$D$12:$D$338)),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
      <c r="A53" s="90" t="str">
        <f t="array" ref="A53">IFERROR(INDEX('Annex 2 Designated EHV charges'!$D$12:$D$338, MATCH(0, IF(ISBLANK('Annex 2 Designated EHV charges'!$D$12:$D$338),1, COUNTIF(A$5:$A52, 'Annex 2 Designated EHV charges'!$D$12:$D$338)),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
      <c r="A54" s="90" t="str">
        <f t="array" ref="A54">IFERROR(INDEX('Annex 2 Designated EHV charges'!$D$12:$D$338, MATCH(0, IF(ISBLANK('Annex 2 Designated EHV charges'!$D$12:$D$338),1, COUNTIF(A$5:$A53, 'Annex 2 Designated EHV charges'!$D$12:$D$338)),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
      <c r="A55" s="90" t="str">
        <f t="array" ref="A55">IFERROR(INDEX('Annex 2 Designated EHV charges'!$D$12:$D$338, MATCH(0, IF(ISBLANK('Annex 2 Designated EHV charges'!$D$12:$D$338),1, COUNTIF(A$5:$A54, 'Annex 2 Designated EHV charges'!$D$12:$D$338)),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
      <c r="A56" s="90" t="str">
        <f t="array" ref="A56">IFERROR(INDEX('Annex 2 Designated EHV charges'!$D$12:$D$338, MATCH(0, IF(ISBLANK('Annex 2 Designated EHV charges'!$D$12:$D$338),1, COUNTIF(A$5:$A55, 'Annex 2 Designated EHV charges'!$D$12:$D$338)),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
      <c r="A57" s="90" t="str">
        <f t="array" ref="A57">IFERROR(INDEX('Annex 2 Designated EHV charges'!$D$12:$D$338, MATCH(0, IF(ISBLANK('Annex 2 Designated EHV charges'!$D$12:$D$338),1, COUNTIF(A$5:$A56, 'Annex 2 Designated EHV charges'!$D$12:$D$338)),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
      <c r="A58" s="90" t="str">
        <f t="array" ref="A58">IFERROR(INDEX('Annex 2 Designated EHV charges'!$D$12:$D$338, MATCH(0, IF(ISBLANK('Annex 2 Designated EHV charges'!$D$12:$D$338),1, COUNTIF(A$5:$A57, 'Annex 2 Designated EHV charges'!$D$12:$D$338)),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
      <c r="A59" s="90" t="str">
        <f t="array" ref="A59">IFERROR(INDEX('Annex 2 Designated EHV charges'!$D$12:$D$338, MATCH(0, IF(ISBLANK('Annex 2 Designated EHV charges'!$D$12:$D$338),1, COUNTIF(A$5:$A58, 'Annex 2 Designated EHV charges'!$D$12:$D$338)),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
      <c r="A60" s="90" t="str">
        <f t="array" ref="A60">IFERROR(INDEX('Annex 2 Designated EHV charges'!$D$12:$D$338, MATCH(0, IF(ISBLANK('Annex 2 Designated EHV charges'!$D$12:$D$338),1, COUNTIF(A$5:$A59, 'Annex 2 Designated EHV charges'!$D$12:$D$338)),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
      <c r="A61" s="90" t="str">
        <f t="array" ref="A61">IFERROR(INDEX('Annex 2 Designated EHV charges'!$D$12:$D$338, MATCH(0, IF(ISBLANK('Annex 2 Designated EHV charges'!$D$12:$D$338),1, COUNTIF(A$5:$A60, 'Annex 2 Designated EHV charges'!$D$12:$D$338)),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
      <c r="A62" s="90" t="str">
        <f t="array" ref="A62">IFERROR(INDEX('Annex 2 Designated EHV charges'!$D$12:$D$338, MATCH(0, IF(ISBLANK('Annex 2 Designated EHV charges'!$D$12:$D$338),1, COUNTIF(A$5:$A61, 'Annex 2 Designated EHV charges'!$D$12:$D$338)),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
      <c r="A63" s="90" t="str">
        <f t="array" ref="A63">IFERROR(INDEX('Annex 2 Designated EHV charges'!$D$12:$D$338, MATCH(0, IF(ISBLANK('Annex 2 Designated EHV charges'!$D$12:$D$338),1, COUNTIF(A$5:$A62, 'Annex 2 Designated EHV charges'!$D$12:$D$338)),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
      <c r="A64" s="90" t="str">
        <f t="array" ref="A64">IFERROR(INDEX('Annex 2 Designated EHV charges'!$D$12:$D$338, MATCH(0, IF(ISBLANK('Annex 2 Designated EHV charges'!$D$12:$D$338),1, COUNTIF(A$5:$A63, 'Annex 2 Designated EHV charges'!$D$12:$D$338)),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
      <c r="A65" s="90" t="str">
        <f t="array" ref="A65">IFERROR(INDEX('Annex 2 Designated EHV charges'!$D$12:$D$338, MATCH(0, IF(ISBLANK('Annex 2 Designated EHV charges'!$D$12:$D$338),1, COUNTIF(A$5:$A64, 'Annex 2 Designated EHV charges'!$D$12:$D$338)),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
      <c r="A66" s="90" t="str">
        <f t="array" ref="A66">IFERROR(INDEX('Annex 2 Designated EHV charges'!$D$12:$D$338, MATCH(0, IF(ISBLANK('Annex 2 Designated EHV charges'!$D$12:$D$338),1, COUNTIF(A$5:$A65, 'Annex 2 Designated EHV charges'!$D$12:$D$338)),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
      <c r="A67" s="90" t="str">
        <f t="array" ref="A67">IFERROR(INDEX('Annex 2 Designated EHV charges'!$D$12:$D$338, MATCH(0, IF(ISBLANK('Annex 2 Designated EHV charges'!$D$12:$D$338),1, COUNTIF(A$5:$A66, 'Annex 2 Designated EHV charges'!$D$12:$D$338)),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
      <c r="A68" s="90" t="str">
        <f t="array" ref="A68">IFERROR(INDEX('Annex 2 Designated EHV charges'!$D$12:$D$338, MATCH(0, IF(ISBLANK('Annex 2 Designated EHV charges'!$D$12:$D$338),1, COUNTIF(A$5:$A67, 'Annex 2 Designated EHV charges'!$D$12:$D$338)),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
      <c r="A69" s="90" t="str">
        <f t="array" ref="A69">IFERROR(INDEX('Annex 2 Designated EHV charges'!$D$12:$D$338, MATCH(0, IF(ISBLANK('Annex 2 Designated EHV charges'!$D$12:$D$338),1, COUNTIF(A$5:$A68, 'Annex 2 Designated EHV charges'!$D$12:$D$338)),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
      <c r="A70" s="90" t="str">
        <f t="array" ref="A70">IFERROR(INDEX('Annex 2 Designated EHV charges'!$D$12:$D$338, MATCH(0, IF(ISBLANK('Annex 2 Designated EHV charges'!$D$12:$D$338),1, COUNTIF(A$5:$A69, 'Annex 2 Designated EHV charges'!$D$12:$D$338)),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
      <c r="A71" s="90" t="str">
        <f t="array" ref="A71">IFERROR(INDEX('Annex 2 Designated EHV charges'!$D$12:$D$338, MATCH(0, IF(ISBLANK('Annex 2 Designated EHV charges'!$D$12:$D$338),1, COUNTIF(A$5:$A70, 'Annex 2 Designated EHV charges'!$D$12:$D$338)),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
      <c r="A72" s="90" t="str">
        <f t="array" ref="A72">IFERROR(INDEX('Annex 2 Designated EHV charges'!$D$12:$D$338, MATCH(0, IF(ISBLANK('Annex 2 Designated EHV charges'!$D$12:$D$338),1, COUNTIF(A$5:$A71, 'Annex 2 Designated EHV charges'!$D$12:$D$338)),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
      <c r="A73" s="90" t="str">
        <f t="array" ref="A73">IFERROR(INDEX('Annex 2 Designated EHV charges'!$D$12:$D$338, MATCH(0, IF(ISBLANK('Annex 2 Designated EHV charges'!$D$12:$D$338),1, COUNTIF(A$5:$A72, 'Annex 2 Designated EHV charges'!$D$12:$D$338)),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
      <c r="A74" s="90" t="str">
        <f t="array" ref="A74">IFERROR(INDEX('Annex 2 Designated EHV charges'!$D$12:$D$338, MATCH(0, IF(ISBLANK('Annex 2 Designated EHV charges'!$D$12:$D$338),1, COUNTIF(A$5:$A73, 'Annex 2 Designated EHV charges'!$D$12:$D$338)),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
      <c r="A75" s="90" t="str">
        <f t="array" ref="A75">IFERROR(INDEX('Annex 2 Designated EHV charges'!$D$12:$D$338, MATCH(0, IF(ISBLANK('Annex 2 Designated EHV charges'!$D$12:$D$338),1, COUNTIF(A$5:$A74, 'Annex 2 Designated EHV charges'!$D$12:$D$338)),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
      <c r="A76" s="90" t="str">
        <f t="array" ref="A76">IFERROR(INDEX('Annex 2 Designated EHV charges'!$D$12:$D$338, MATCH(0, IF(ISBLANK('Annex 2 Designated EHV charges'!$D$12:$D$338),1, COUNTIF(A$5:$A75, 'Annex 2 Designated EHV charges'!$D$12:$D$338)),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
      <c r="A77" s="90" t="str">
        <f t="array" ref="A77">IFERROR(INDEX('Annex 2 Designated EHV charges'!$D$12:$D$338, MATCH(0, IF(ISBLANK('Annex 2 Designated EHV charges'!$D$12:$D$338),1, COUNTIF(A$5:$A76, 'Annex 2 Designated EHV charges'!$D$12:$D$338)),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
      <c r="A78" s="90" t="str">
        <f t="array" ref="A78">IFERROR(INDEX('Annex 2 Designated EHV charges'!$D$12:$D$338, MATCH(0, IF(ISBLANK('Annex 2 Designated EHV charges'!$D$12:$D$338),1, COUNTIF(A$5:$A77, 'Annex 2 Designated EHV charges'!$D$12:$D$338)),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
      <c r="A79" s="90" t="str">
        <f t="array" ref="A79">IFERROR(INDEX('Annex 2 Designated EHV charges'!$D$12:$D$338, MATCH(0, IF(ISBLANK('Annex 2 Designated EHV charges'!$D$12:$D$338),1, COUNTIF(A$5:$A78, 'Annex 2 Designated EHV charges'!$D$12:$D$338)),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
      <c r="A80" s="90" t="str">
        <f t="array" ref="A80">IFERROR(INDEX('Annex 2 Designated EHV charges'!$D$12:$D$338, MATCH(0, IF(ISBLANK('Annex 2 Designated EHV charges'!$D$12:$D$338),1, COUNTIF(A$5:$A79, 'Annex 2 Designated EHV charges'!$D$12:$D$338)),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
      <c r="A81" s="90" t="str">
        <f t="array" ref="A81">IFERROR(INDEX('Annex 2 Designated EHV charges'!$D$12:$D$338, MATCH(0, IF(ISBLANK('Annex 2 Designated EHV charges'!$D$12:$D$338),1, COUNTIF(A$5:$A80, 'Annex 2 Designated EHV charges'!$D$12:$D$338)),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
      <c r="A82" s="90" t="str">
        <f t="array" ref="A82">IFERROR(INDEX('Annex 2 Designated EHV charges'!$D$12:$D$338, MATCH(0, IF(ISBLANK('Annex 2 Designated EHV charges'!$D$12:$D$338),1, COUNTIF(A$5:$A81, 'Annex 2 Designated EHV charges'!$D$12:$D$338)),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
      <c r="A83" s="90" t="str">
        <f t="array" ref="A83">IFERROR(INDEX('Annex 2 Designated EHV charges'!$D$12:$D$338, MATCH(0, IF(ISBLANK('Annex 2 Designated EHV charges'!$D$12:$D$338),1, COUNTIF(A$5:$A82, 'Annex 2 Designated EHV charges'!$D$12:$D$338)),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
      <c r="A84" s="90" t="str">
        <f t="array" ref="A84">IFERROR(INDEX('Annex 2 Designated EHV charges'!$D$12:$D$338, MATCH(0, IF(ISBLANK('Annex 2 Designated EHV charges'!$D$12:$D$338),1, COUNTIF(A$5:$A83, 'Annex 2 Designated EHV charges'!$D$12:$D$338)),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
      <c r="A85" s="90" t="str">
        <f t="array" ref="A85">IFERROR(INDEX('Annex 2 Designated EHV charges'!$D$12:$D$338, MATCH(0, IF(ISBLANK('Annex 2 Designated EHV charges'!$D$12:$D$338),1, COUNTIF(A$5:$A84, 'Annex 2 Designated EHV charges'!$D$12:$D$338)),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
      <c r="A86" s="90" t="str">
        <f t="array" ref="A86">IFERROR(INDEX('Annex 2 Designated EHV charges'!$D$12:$D$338, MATCH(0, IF(ISBLANK('Annex 2 Designated EHV charges'!$D$12:$D$338),1, COUNTIF(A$5:$A85, 'Annex 2 Designated EHV charges'!$D$12:$D$338)),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
      <c r="A87" s="90" t="str">
        <f t="array" ref="A87">IFERROR(INDEX('Annex 2 Designated EHV charges'!$D$12:$D$338, MATCH(0, IF(ISBLANK('Annex 2 Designated EHV charges'!$D$12:$D$338),1, COUNTIF(A$5:$A86, 'Annex 2 Designated EHV charges'!$D$12:$D$338)),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
      <c r="A88" s="90" t="str">
        <f t="array" ref="A88">IFERROR(INDEX('Annex 2 Designated EHV charges'!$D$12:$D$338, MATCH(0, IF(ISBLANK('Annex 2 Designated EHV charges'!$D$12:$D$338),1, COUNTIF(A$5:$A87, 'Annex 2 Designated EHV charges'!$D$12:$D$338)),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
      <c r="A89" s="90" t="str">
        <f t="array" ref="A89">IFERROR(INDEX('Annex 2 Designated EHV charges'!$D$12:$D$338, MATCH(0, IF(ISBLANK('Annex 2 Designated EHV charges'!$D$12:$D$338),1, COUNTIF(A$5:$A88, 'Annex 2 Designated EHV charges'!$D$12:$D$338)),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
      <c r="A90" s="90" t="str">
        <f t="array" ref="A90">IFERROR(INDEX('Annex 2 Designated EHV charges'!$D$12:$D$338, MATCH(0, IF(ISBLANK('Annex 2 Designated EHV charges'!$D$12:$D$338),1, COUNTIF(A$5:$A89, 'Annex 2 Designated EHV charges'!$D$12:$D$338)),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
      <c r="A91" s="90" t="str">
        <f t="array" ref="A91">IFERROR(INDEX('Annex 2 Designated EHV charges'!$D$12:$D$338, MATCH(0, IF(ISBLANK('Annex 2 Designated EHV charges'!$D$12:$D$338),1, COUNTIF(A$5:$A90, 'Annex 2 Designated EHV charges'!$D$12:$D$338)),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
      <c r="A92" s="90" t="str">
        <f t="array" ref="A92">IFERROR(INDEX('Annex 2 Designated EHV charges'!$D$12:$D$338, MATCH(0, IF(ISBLANK('Annex 2 Designated EHV charges'!$D$12:$D$338),1, COUNTIF(A$5:$A91, 'Annex 2 Designated EHV charges'!$D$12:$D$338)),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
      <c r="A93" s="90" t="str">
        <f t="array" ref="A93">IFERROR(INDEX('Annex 2 Designated EHV charges'!$D$12:$D$338, MATCH(0, IF(ISBLANK('Annex 2 Designated EHV charges'!$D$12:$D$338),1, COUNTIF(A$5:$A92, 'Annex 2 Designated EHV charges'!$D$12:$D$338)),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
      <c r="A94" s="90" t="str">
        <f t="array" ref="A94">IFERROR(INDEX('Annex 2 Designated EHV charges'!$D$12:$D$338, MATCH(0, IF(ISBLANK('Annex 2 Designated EHV charges'!$D$12:$D$338),1, COUNTIF(A$5:$A93, 'Annex 2 Designated EHV charges'!$D$12:$D$338)),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
      <c r="A95" s="90" t="str">
        <f t="array" ref="A95">IFERROR(INDEX('Annex 2 Designated EHV charges'!$D$12:$D$338, MATCH(0, IF(ISBLANK('Annex 2 Designated EHV charges'!$D$12:$D$338),1, COUNTIF(A$5:$A94, 'Annex 2 Designated EHV charges'!$D$12:$D$338)),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
      <c r="A96" s="90" t="str">
        <f t="array" ref="A96">IFERROR(INDEX('Annex 2 Designated EHV charges'!$D$12:$D$338, MATCH(0, IF(ISBLANK('Annex 2 Designated EHV charges'!$D$12:$D$338),1, COUNTIF(A$5:$A95, 'Annex 2 Designated EHV charges'!$D$12:$D$338)),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
      <c r="A97" s="90" t="str">
        <f t="array" ref="A97">IFERROR(INDEX('Annex 2 Designated EHV charges'!$D$12:$D$338, MATCH(0, IF(ISBLANK('Annex 2 Designated EHV charges'!$D$12:$D$338),1, COUNTIF(A$5:$A96, 'Annex 2 Designated EHV charges'!$D$12:$D$338)),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
      <c r="A98" s="90" t="str">
        <f t="array" ref="A98">IFERROR(INDEX('Annex 2 Designated EHV charges'!$D$12:$D$338, MATCH(0, IF(ISBLANK('Annex 2 Designated EHV charges'!$D$12:$D$338),1, COUNTIF(A$5:$A97, 'Annex 2 Designated EHV charges'!$D$12:$D$338)),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
      <c r="A99" s="90" t="str">
        <f t="array" ref="A99">IFERROR(INDEX('Annex 2 Designated EHV charges'!$D$12:$D$338, MATCH(0, IF(ISBLANK('Annex 2 Designated EHV charges'!$D$12:$D$338),1, COUNTIF(A$5:$A98, 'Annex 2 Designated EHV charges'!$D$12:$D$338)),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
      <c r="A100" s="90" t="str">
        <f t="array" ref="A100">IFERROR(INDEX('Annex 2 Designated EHV charges'!$D$12:$D$338, MATCH(0, IF(ISBLANK('Annex 2 Designated EHV charges'!$D$12:$D$338),1, COUNTIF(A$5:$A99, 'Annex 2 Designated EHV charges'!$D$12:$D$338)),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
      <c r="A101" s="90" t="str">
        <f t="array" ref="A101">IFERROR(INDEX('Annex 2 Designated EHV charges'!$D$12:$D$338, MATCH(0, IF(ISBLANK('Annex 2 Designated EHV charges'!$D$12:$D$338),1, COUNTIF(A$5:$A100, 'Annex 2 Designated EHV charges'!$D$12:$D$338)),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
      <c r="A102" s="90" t="str">
        <f t="array" ref="A102">IFERROR(INDEX('Annex 2 Designated EHV charges'!$D$12:$D$338, MATCH(0, IF(ISBLANK('Annex 2 Designated EHV charges'!$D$12:$D$338),1, COUNTIF(A$5:$A101, 'Annex 2 Designated EHV charges'!$D$12:$D$338)),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
      <c r="A103" s="90" t="str">
        <f t="array" ref="A103">IFERROR(INDEX('Annex 2 Designated EHV charges'!$D$12:$D$338, MATCH(0, IF(ISBLANK('Annex 2 Designated EHV charges'!$D$12:$D$338),1, COUNTIF(A$5:$A102, 'Annex 2 Designated EHV charges'!$D$12:$D$338)),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
      <c r="A104" s="90" t="str">
        <f t="array" ref="A104">IFERROR(INDEX('Annex 2 Designated EHV charges'!$D$12:$D$338, MATCH(0, IF(ISBLANK('Annex 2 Designated EHV charges'!$D$12:$D$338),1, COUNTIF(A$5:$A103, 'Annex 2 Designated EHV charges'!$D$12:$D$338)),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
      <c r="A105" s="90" t="str">
        <f t="array" ref="A105">IFERROR(INDEX('Annex 2 Designated EHV charges'!$D$12:$D$338, MATCH(0, IF(ISBLANK('Annex 2 Designated EHV charges'!$D$12:$D$338),1, COUNTIF(A$5:$A104, 'Annex 2 Designated EHV charges'!$D$12:$D$338)),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
      <c r="A106" s="90" t="str">
        <f t="array" ref="A106">IFERROR(INDEX('Annex 2 Designated EHV charges'!$D$12:$D$338, MATCH(0, IF(ISBLANK('Annex 2 Designated EHV charges'!$D$12:$D$338),1, COUNTIF(A$5:$A105, 'Annex 2 Designated EHV charges'!$D$12:$D$338)),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
      <c r="A107" s="90" t="str">
        <f t="array" ref="A107">IFERROR(INDEX('Annex 2 Designated EHV charges'!$D$12:$D$338, MATCH(0, IF(ISBLANK('Annex 2 Designated EHV charges'!$D$12:$D$338),1, COUNTIF(A$5:$A106, 'Annex 2 Designated EHV charges'!$D$12:$D$338)),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
      <c r="A108" s="90" t="str">
        <f t="array" ref="A108">IFERROR(INDEX('Annex 2 Designated EHV charges'!$D$12:$D$338, MATCH(0, IF(ISBLANK('Annex 2 Designated EHV charges'!$D$12:$D$338),1, COUNTIF(A$5:$A107, 'Annex 2 Designated EHV charges'!$D$12:$D$338)),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
      <c r="A109" s="90" t="str">
        <f t="array" ref="A109">IFERROR(INDEX('Annex 2 Designated EHV charges'!$D$12:$D$338, MATCH(0, IF(ISBLANK('Annex 2 Designated EHV charges'!$D$12:$D$338),1, COUNTIF(A$5:$A108, 'Annex 2 Designated EHV charges'!$D$12:$D$338)),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
      <c r="A110" s="90" t="str">
        <f t="array" ref="A110">IFERROR(INDEX('Annex 2 Designated EHV charges'!$D$12:$D$338, MATCH(0, IF(ISBLANK('Annex 2 Designated EHV charges'!$D$12:$D$338),1, COUNTIF(A$5:$A109, 'Annex 2 Designated EHV charges'!$D$12:$D$338)),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
      <c r="A111" s="90" t="str">
        <f t="array" ref="A111">IFERROR(INDEX('Annex 2 Designated EHV charges'!$D$12:$D$338, MATCH(0, IF(ISBLANK('Annex 2 Designated EHV charges'!$D$12:$D$338),1, COUNTIF(A$5:$A110, 'Annex 2 Designated EHV charges'!$D$12:$D$338)),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
      <c r="A112" s="90" t="str">
        <f t="array" ref="A112">IFERROR(INDEX('Annex 2 Designated EHV charges'!$D$12:$D$338, MATCH(0, IF(ISBLANK('Annex 2 Designated EHV charges'!$D$12:$D$338),1, COUNTIF(A$5:$A111, 'Annex 2 Designated EHV charges'!$D$12:$D$338)),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
      <c r="A113" s="90" t="str">
        <f t="array" ref="A113">IFERROR(INDEX('Annex 2 Designated EHV charges'!$D$12:$D$338, MATCH(0, IF(ISBLANK('Annex 2 Designated EHV charges'!$D$12:$D$338),1, COUNTIF(A$5:$A112, 'Annex 2 Designated EHV charges'!$D$12:$D$338)),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
      <c r="A114" s="90" t="str">
        <f t="array" ref="A114">IFERROR(INDEX('Annex 2 Designated EHV charges'!$D$12:$D$338, MATCH(0, IF(ISBLANK('Annex 2 Designated EHV charges'!$D$12:$D$338),1, COUNTIF(A$5:$A113, 'Annex 2 Designated EHV charges'!$D$12:$D$338)),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
      <c r="A115" s="90" t="str">
        <f t="array" ref="A115">IFERROR(INDEX('Annex 2 Designated EHV charges'!$D$12:$D$338, MATCH(0, IF(ISBLANK('Annex 2 Designated EHV charges'!$D$12:$D$338),1, COUNTIF(A$5:$A114, 'Annex 2 Designated EHV charges'!$D$12:$D$338)),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
      <c r="A116" s="90" t="str">
        <f t="array" ref="A116">IFERROR(INDEX('Annex 2 Designated EHV charges'!$D$12:$D$338, MATCH(0, IF(ISBLANK('Annex 2 Designated EHV charges'!$D$12:$D$338),1, COUNTIF(A$5:$A115, 'Annex 2 Designated EHV charges'!$D$12:$D$338)),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
      <c r="A117" s="90" t="str">
        <f t="array" ref="A117">IFERROR(INDEX('Annex 2 Designated EHV charges'!$D$12:$D$338, MATCH(0, IF(ISBLANK('Annex 2 Designated EHV charges'!$D$12:$D$338),1, COUNTIF(A$5:$A116, 'Annex 2 Designated EHV charges'!$D$12:$D$338)),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
      <c r="A118" s="90" t="str">
        <f t="array" ref="A118">IFERROR(INDEX('Annex 2 Designated EHV charges'!$D$12:$D$338, MATCH(0, IF(ISBLANK('Annex 2 Designated EHV charges'!$D$12:$D$338),1, COUNTIF(A$5:$A117, 'Annex 2 Designated EHV charges'!$D$12:$D$338)),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
      <c r="A119" s="90" t="str">
        <f t="array" ref="A119">IFERROR(INDEX('Annex 2 Designated EHV charges'!$D$12:$D$338, MATCH(0, IF(ISBLANK('Annex 2 Designated EHV charges'!$D$12:$D$338),1, COUNTIF(A$5:$A118, 'Annex 2 Designated EHV charges'!$D$12:$D$338)),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
      <c r="A120" s="90" t="str">
        <f t="array" ref="A120">IFERROR(INDEX('Annex 2 Designated EHV charges'!$D$12:$D$338, MATCH(0, IF(ISBLANK('Annex 2 Designated EHV charges'!$D$12:$D$338),1, COUNTIF(A$5:$A119, 'Annex 2 Designated EHV charges'!$D$12:$D$338)),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
      <c r="A121" s="90" t="str">
        <f t="array" ref="A121">IFERROR(INDEX('Annex 2 Designated EHV charges'!$D$12:$D$338, MATCH(0, IF(ISBLANK('Annex 2 Designated EHV charges'!$D$12:$D$338),1, COUNTIF(A$5:$A120, 'Annex 2 Designated EHV charges'!$D$12:$D$338)),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
      <c r="A122" s="90" t="str">
        <f t="array" ref="A122">IFERROR(INDEX('Annex 2 Designated EHV charges'!$D$12:$D$338, MATCH(0, IF(ISBLANK('Annex 2 Designated EHV charges'!$D$12:$D$338),1, COUNTIF(A$5:$A121, 'Annex 2 Designated EHV charges'!$D$12:$D$338)),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
      <c r="A123" s="90" t="str">
        <f t="array" ref="A123">IFERROR(INDEX('Annex 2 Designated EHV charges'!$D$12:$D$338, MATCH(0, IF(ISBLANK('Annex 2 Designated EHV charges'!$D$12:$D$338),1, COUNTIF(A$5:$A122, 'Annex 2 Designated EHV charges'!$D$12:$D$338)),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
      <c r="A124" s="90" t="str">
        <f t="array" ref="A124">IFERROR(INDEX('Annex 2 Designated EHV charges'!$D$12:$D$338, MATCH(0, IF(ISBLANK('Annex 2 Designated EHV charges'!$D$12:$D$338),1, COUNTIF(A$5:$A123, 'Annex 2 Designated EHV charges'!$D$12:$D$338)),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
      <c r="A125" s="90" t="str">
        <f t="array" ref="A125">IFERROR(INDEX('Annex 2 Designated EHV charges'!$D$12:$D$338, MATCH(0, IF(ISBLANK('Annex 2 Designated EHV charges'!$D$12:$D$338),1, COUNTIF(A$5:$A124, 'Annex 2 Designated EHV charges'!$D$12:$D$338)),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
      <c r="A126" s="90" t="str">
        <f t="array" ref="A126">IFERROR(INDEX('Annex 2 Designated EHV charges'!$D$12:$D$338, MATCH(0, IF(ISBLANK('Annex 2 Designated EHV charges'!$D$12:$D$338),1, COUNTIF(A$5:$A125, 'Annex 2 Designated EHV charges'!$D$12:$D$338)),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
      <c r="A127" s="90" t="str">
        <f t="array" ref="A127">IFERROR(INDEX('Annex 2 Designated EHV charges'!$D$12:$D$338, MATCH(0, IF(ISBLANK('Annex 2 Designated EHV charges'!$D$12:$D$338),1, COUNTIF(A$5:$A126, 'Annex 2 Designated EHV charges'!$D$12:$D$338)),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
      <c r="A128" s="90" t="str">
        <f t="array" ref="A128">IFERROR(INDEX('Annex 2 Designated EHV charges'!$D$12:$D$338, MATCH(0, IF(ISBLANK('Annex 2 Designated EHV charges'!$D$12:$D$338),1, COUNTIF(A$5:$A127, 'Annex 2 Designated EHV charges'!$D$12:$D$338)),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
      <c r="A129" s="90" t="str">
        <f t="array" ref="A129">IFERROR(INDEX('Annex 2 Designated EHV charges'!$D$12:$D$338, MATCH(0, IF(ISBLANK('Annex 2 Designated EHV charges'!$D$12:$D$338),1, COUNTIF(A$5:$A128, 'Annex 2 Designated EHV charges'!$D$12:$D$338)),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
      <c r="A130" s="90" t="str">
        <f t="array" ref="A130">IFERROR(INDEX('Annex 2 Designated EHV charges'!$D$12:$D$338, MATCH(0, IF(ISBLANK('Annex 2 Designated EHV charges'!$D$12:$D$338),1, COUNTIF(A$5:$A129, 'Annex 2 Designated EHV charges'!$D$12:$D$338)),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
      <c r="A131" s="90" t="str">
        <f t="array" ref="A131">IFERROR(INDEX('Annex 2 Designated EHV charges'!$D$12:$D$338, MATCH(0, IF(ISBLANK('Annex 2 Designated EHV charges'!$D$12:$D$338),1, COUNTIF(A$5:$A130, 'Annex 2 Designated EHV charges'!$D$12:$D$338)),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
      <c r="A132" s="90" t="str">
        <f t="array" ref="A132">IFERROR(INDEX('Annex 2 Designated EHV charges'!$D$12:$D$338, MATCH(0, IF(ISBLANK('Annex 2 Designated EHV charges'!$D$12:$D$338),1, COUNTIF(A$5:$A131, 'Annex 2 Designated EHV charges'!$D$12:$D$338)),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
      <c r="A133" s="90" t="str">
        <f t="array" ref="A133">IFERROR(INDEX('Annex 2 Designated EHV charges'!$D$12:$D$338, MATCH(0, IF(ISBLANK('Annex 2 Designated EHV charges'!$D$12:$D$338),1, COUNTIF(A$5:$A132, 'Annex 2 Designated EHV charges'!$D$12:$D$338)),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
      <c r="A134" s="90" t="str">
        <f t="array" ref="A134">IFERROR(INDEX('Annex 2 Designated EHV charges'!$D$12:$D$338, MATCH(0, IF(ISBLANK('Annex 2 Designated EHV charges'!$D$12:$D$338),1, COUNTIF(A$5:$A133, 'Annex 2 Designated EHV charges'!$D$12:$D$338)),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
      <c r="A135" s="90" t="str">
        <f t="array" ref="A135">IFERROR(INDEX('Annex 2 Designated EHV charges'!$D$12:$D$338, MATCH(0, IF(ISBLANK('Annex 2 Designated EHV charges'!$D$12:$D$338),1, COUNTIF(A$5:$A134, 'Annex 2 Designated EHV charges'!$D$12:$D$338)),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
      <c r="A136" s="90" t="str">
        <f t="array" ref="A136">IFERROR(INDEX('Annex 2 Designated EHV charges'!$D$12:$D$338, MATCH(0, IF(ISBLANK('Annex 2 Designated EHV charges'!$D$12:$D$338),1, COUNTIF(A$5:$A135, 'Annex 2 Designated EHV charges'!$D$12:$D$338)),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
      <c r="A137" s="90" t="str">
        <f t="array" ref="A137">IFERROR(INDEX('Annex 2 Designated EHV charges'!$D$12:$D$338, MATCH(0, IF(ISBLANK('Annex 2 Designated EHV charges'!$D$12:$D$338),1, COUNTIF(A$5:$A136, 'Annex 2 Designated EHV charges'!$D$12:$D$338)),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
      <c r="A138" s="90" t="str">
        <f t="array" ref="A138">IFERROR(INDEX('Annex 2 Designated EHV charges'!$D$12:$D$338, MATCH(0, IF(ISBLANK('Annex 2 Designated EHV charges'!$D$12:$D$338),1, COUNTIF(A$5:$A137, 'Annex 2 Designated EHV charges'!$D$12:$D$338)),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
      <c r="A139" s="90" t="str">
        <f t="array" ref="A139">IFERROR(INDEX('Annex 2 Designated EHV charges'!$D$12:$D$338, MATCH(0, IF(ISBLANK('Annex 2 Designated EHV charges'!$D$12:$D$338),1, COUNTIF(A$5:$A138, 'Annex 2 Designated EHV charges'!$D$12:$D$338)),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
      <c r="A140" s="90" t="str">
        <f t="array" ref="A140">IFERROR(INDEX('Annex 2 Designated EHV charges'!$D$12:$D$338, MATCH(0, IF(ISBLANK('Annex 2 Designated EHV charges'!$D$12:$D$338),1, COUNTIF(A$5:$A139, 'Annex 2 Designated EHV charges'!$D$12:$D$338)),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
      <c r="A141" s="90" t="str">
        <f t="array" ref="A141">IFERROR(INDEX('Annex 2 Designated EHV charges'!$D$12:$D$338, MATCH(0, IF(ISBLANK('Annex 2 Designated EHV charges'!$D$12:$D$338),1, COUNTIF(A$5:$A140, 'Annex 2 Designated EHV charges'!$D$12:$D$338)),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
      <c r="A142" s="90" t="str">
        <f t="array" ref="A142">IFERROR(INDEX('Annex 2 Designated EHV charges'!$D$12:$D$338, MATCH(0, IF(ISBLANK('Annex 2 Designated EHV charges'!$D$12:$D$338),1, COUNTIF(A$5:$A141, 'Annex 2 Designated EHV charges'!$D$12:$D$338)),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
      <c r="A143" s="90" t="str">
        <f t="array" ref="A143">IFERROR(INDEX('Annex 2 Designated EHV charges'!$D$12:$D$338, MATCH(0, IF(ISBLANK('Annex 2 Designated EHV charges'!$D$12:$D$338),1, COUNTIF(A$5:$A142, 'Annex 2 Designated EHV charges'!$D$12:$D$338)),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
      <c r="A144" s="90" t="str">
        <f t="array" ref="A144">IFERROR(INDEX('Annex 2 Designated EHV charges'!$D$12:$D$338, MATCH(0, IF(ISBLANK('Annex 2 Designated EHV charges'!$D$12:$D$338),1, COUNTIF(A$5:$A143, 'Annex 2 Designated EHV charges'!$D$12:$D$338)),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
      <c r="A145" s="90" t="str">
        <f t="array" ref="A145">IFERROR(INDEX('Annex 2 Designated EHV charges'!$D$12:$D$338, MATCH(0, IF(ISBLANK('Annex 2 Designated EHV charges'!$D$12:$D$338),1, COUNTIF(A$5:$A144, 'Annex 2 Designated EHV charges'!$D$12:$D$338)),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
      <c r="A146" s="90" t="str">
        <f t="array" ref="A146">IFERROR(INDEX('Annex 2 Designated EHV charges'!$D$12:$D$338, MATCH(0, IF(ISBLANK('Annex 2 Designated EHV charges'!$D$12:$D$338),1, COUNTIF(A$5:$A145, 'Annex 2 Designated EHV charges'!$D$12:$D$338)),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
      <c r="A147" s="90" t="str">
        <f t="array" ref="A147">IFERROR(INDEX('Annex 2 Designated EHV charges'!$D$12:$D$338, MATCH(0, IF(ISBLANK('Annex 2 Designated EHV charges'!$D$12:$D$338),1, COUNTIF(A$5:$A146, 'Annex 2 Designated EHV charges'!$D$12:$D$338)),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
      <c r="A148" s="90" t="str">
        <f t="array" ref="A148">IFERROR(INDEX('Annex 2 Designated EHV charges'!$D$12:$D$338, MATCH(0, IF(ISBLANK('Annex 2 Designated EHV charges'!$D$12:$D$338),1, COUNTIF(A$5:$A147, 'Annex 2 Designated EHV charges'!$D$12:$D$338)),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
      <c r="A149" s="90" t="str">
        <f t="array" ref="A149">IFERROR(INDEX('Annex 2 Designated EHV charges'!$D$12:$D$338, MATCH(0, IF(ISBLANK('Annex 2 Designated EHV charges'!$D$12:$D$338),1, COUNTIF(A$5:$A148, 'Annex 2 Designated EHV charges'!$D$12:$D$338)),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
      <c r="A150" s="90" t="str">
        <f t="array" ref="A150">IFERROR(INDEX('Annex 2 Designated EHV charges'!$D$12:$D$338, MATCH(0, IF(ISBLANK('Annex 2 Designated EHV charges'!$D$12:$D$338),1, COUNTIF(A$5:$A149, 'Annex 2 Designated EHV charges'!$D$12:$D$338)),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
      <c r="A151" s="90" t="str">
        <f t="array" ref="A151">IFERROR(INDEX('Annex 2 Designated EHV charges'!$D$12:$D$338, MATCH(0, IF(ISBLANK('Annex 2 Designated EHV charges'!$D$12:$D$338),1, COUNTIF(A$5:$A150, 'Annex 2 Designated EHV charges'!$D$12:$D$338)),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
      <c r="A152" s="90" t="str">
        <f t="array" ref="A152">IFERROR(INDEX('Annex 2 Designated EHV charges'!$D$12:$D$338, MATCH(0, IF(ISBLANK('Annex 2 Designated EHV charges'!$D$12:$D$338),1, COUNTIF(A$5:$A151, 'Annex 2 Designated EHV charges'!$D$12:$D$338)),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
      <c r="A153" s="90" t="str">
        <f t="array" ref="A153">IFERROR(INDEX('Annex 2 Designated EHV charges'!$D$12:$D$338, MATCH(0, IF(ISBLANK('Annex 2 Designated EHV charges'!$D$12:$D$338),1, COUNTIF(A$5:$A152, 'Annex 2 Designated EHV charges'!$D$12:$D$338)),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
      <c r="A154" s="90" t="str">
        <f t="array" ref="A154">IFERROR(INDEX('Annex 2 Designated EHV charges'!$D$12:$D$338, MATCH(0, IF(ISBLANK('Annex 2 Designated EHV charges'!$D$12:$D$338),1, COUNTIF(A$5:$A153, 'Annex 2 Designated EHV charges'!$D$12:$D$338)),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
      <c r="A155" s="90" t="str">
        <f t="array" ref="A155">IFERROR(INDEX('Annex 2 Designated EHV charges'!$D$12:$D$338, MATCH(0, IF(ISBLANK('Annex 2 Designated EHV charges'!$D$12:$D$338),1, COUNTIF(A$5:$A154, 'Annex 2 Designated EHV charges'!$D$12:$D$338)),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
      <c r="A156" s="90" t="str">
        <f t="array" ref="A156">IFERROR(INDEX('Annex 2 Designated EHV charges'!$D$12:$D$338, MATCH(0, IF(ISBLANK('Annex 2 Designated EHV charges'!$D$12:$D$338),1, COUNTIF(A$5:$A155, 'Annex 2 Designated EHV charges'!$D$12:$D$338)),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
      <c r="A157" s="90" t="str">
        <f t="array" ref="A157">IFERROR(INDEX('Annex 2 Designated EHV charges'!$D$12:$D$338, MATCH(0, IF(ISBLANK('Annex 2 Designated EHV charges'!$D$12:$D$338),1, COUNTIF(A$5:$A156, 'Annex 2 Designated EHV charges'!$D$12:$D$338)),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
      <c r="A158" s="90" t="str">
        <f t="array" ref="A158">IFERROR(INDEX('Annex 2 Designated EHV charges'!$D$12:$D$338, MATCH(0, IF(ISBLANK('Annex 2 Designated EHV charges'!$D$12:$D$338),1, COUNTIF(A$5:$A157, 'Annex 2 Designated EHV charges'!$D$12:$D$338)),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
      <c r="A159" s="90" t="str">
        <f t="array" ref="A159">IFERROR(INDEX('Annex 2 Designated EHV charges'!$D$12:$D$338, MATCH(0, IF(ISBLANK('Annex 2 Designated EHV charges'!$D$12:$D$338),1, COUNTIF(A$5:$A158, 'Annex 2 Designated EHV charges'!$D$12:$D$338)),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
      <c r="A160" s="90" t="str">
        <f t="array" ref="A160">IFERROR(INDEX('Annex 2 Designated EHV charges'!$D$12:$D$338, MATCH(0, IF(ISBLANK('Annex 2 Designated EHV charges'!$D$12:$D$338),1, COUNTIF(A$5:$A159, 'Annex 2 Designated EHV charges'!$D$12:$D$338)),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
      <c r="A161" s="90" t="str">
        <f t="array" ref="A161">IFERROR(INDEX('Annex 2 Designated EHV charges'!$D$12:$D$338, MATCH(0, IF(ISBLANK('Annex 2 Designated EHV charges'!$D$12:$D$338),1, COUNTIF(A$5:$A160, 'Annex 2 Designated EHV charges'!$D$12:$D$338)),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
      <c r="A162" s="90" t="str">
        <f t="array" ref="A162">IFERROR(INDEX('Annex 2 Designated EHV charges'!$D$12:$D$338, MATCH(0, IF(ISBLANK('Annex 2 Designated EHV charges'!$D$12:$D$338),1, COUNTIF(A$5:$A161, 'Annex 2 Designated EHV charges'!$D$12:$D$338)),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
      <c r="A163" s="90" t="str">
        <f t="array" ref="A163">IFERROR(INDEX('Annex 2 Designated EHV charges'!$D$12:$D$338, MATCH(0, IF(ISBLANK('Annex 2 Designated EHV charges'!$D$12:$D$338),1, COUNTIF(A$5:$A162, 'Annex 2 Designated EHV charges'!$D$12:$D$338)),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
      <c r="A164" s="90" t="str">
        <f t="array" ref="A164">IFERROR(INDEX('Annex 2 Designated EHV charges'!$D$12:$D$338, MATCH(0, IF(ISBLANK('Annex 2 Designated EHV charges'!$D$12:$D$338),1, COUNTIF(A$5:$A163, 'Annex 2 Designated EHV charges'!$D$12:$D$338)),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
      <c r="A165" s="90" t="str">
        <f t="array" ref="A165">IFERROR(INDEX('Annex 2 Designated EHV charges'!$D$12:$D$338, MATCH(0, IF(ISBLANK('Annex 2 Designated EHV charges'!$D$12:$D$338),1, COUNTIF(A$5:$A164, 'Annex 2 Designated EHV charges'!$D$12:$D$338)),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
      <c r="A166" s="90" t="str">
        <f t="array" ref="A166">IFERROR(INDEX('Annex 2 Designated EHV charges'!$D$12:$D$338, MATCH(0, IF(ISBLANK('Annex 2 Designated EHV charges'!$D$12:$D$338),1, COUNTIF(A$5:$A165, 'Annex 2 Designated EHV charges'!$D$12:$D$338)),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
      <c r="A167" s="90" t="str">
        <f t="array" ref="A167">IFERROR(INDEX('Annex 2 Designated EHV charges'!$D$12:$D$338, MATCH(0, IF(ISBLANK('Annex 2 Designated EHV charges'!$D$12:$D$338),1, COUNTIF(A$5:$A166, 'Annex 2 Designated EHV charges'!$D$12:$D$338)),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
      <c r="A168" s="90" t="str">
        <f t="array" ref="A168">IFERROR(INDEX('Annex 2 Designated EHV charges'!$D$12:$D$338, MATCH(0, IF(ISBLANK('Annex 2 Designated EHV charges'!$D$12:$D$338),1, COUNTIF(A$5:$A167, 'Annex 2 Designated EHV charges'!$D$12:$D$338)),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
      <c r="A169" s="90" t="str">
        <f t="array" ref="A169">IFERROR(INDEX('Annex 2 Designated EHV charges'!$D$12:$D$338, MATCH(0, IF(ISBLANK('Annex 2 Designated EHV charges'!$D$12:$D$338),1, COUNTIF(A$5:$A168, 'Annex 2 Designated EHV charges'!$D$12:$D$338)),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
      <c r="A170" s="90" t="str">
        <f t="array" ref="A170">IFERROR(INDEX('Annex 2 Designated EHV charges'!$D$12:$D$338, MATCH(0, IF(ISBLANK('Annex 2 Designated EHV charges'!$D$12:$D$338),1, COUNTIF(A$5:$A169, 'Annex 2 Designated EHV charges'!$D$12:$D$338)),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
      <c r="A171" s="90" t="str">
        <f t="array" ref="A171">IFERROR(INDEX('Annex 2 Designated EHV charges'!$D$12:$D$338, MATCH(0, IF(ISBLANK('Annex 2 Designated EHV charges'!$D$12:$D$338),1, COUNTIF(A$5:$A170, 'Annex 2 Designated EHV charges'!$D$12:$D$338)),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
      <c r="A172" s="90" t="str">
        <f t="array" ref="A172">IFERROR(INDEX('Annex 2 Designated EHV charges'!$D$12:$D$338, MATCH(0, IF(ISBLANK('Annex 2 Designated EHV charges'!$D$12:$D$338),1, COUNTIF(A$5:$A171, 'Annex 2 Designated EHV charges'!$D$12:$D$338)),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
      <c r="A173" s="90" t="str">
        <f t="array" ref="A173">IFERROR(INDEX('Annex 2 Designated EHV charges'!$D$12:$D$338, MATCH(0, IF(ISBLANK('Annex 2 Designated EHV charges'!$D$12:$D$338),1, COUNTIF(A$5:$A172, 'Annex 2 Designated EHV charges'!$D$12:$D$338)),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
      <c r="A174" s="90" t="str">
        <f t="array" ref="A174">IFERROR(INDEX('Annex 2 Designated EHV charges'!$D$12:$D$338, MATCH(0, IF(ISBLANK('Annex 2 Designated EHV charges'!$D$12:$D$338),1, COUNTIF(A$5:$A173, 'Annex 2 Designated EHV charges'!$D$12:$D$338)),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
      <c r="A175" s="90" t="str">
        <f t="array" ref="A175">IFERROR(INDEX('Annex 2 Designated EHV charges'!$D$12:$D$338, MATCH(0, IF(ISBLANK('Annex 2 Designated EHV charges'!$D$12:$D$338),1, COUNTIF(A$5:$A174, 'Annex 2 Designated EHV charges'!$D$12:$D$338)),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
      <c r="A176" s="90" t="str">
        <f t="array" ref="A176">IFERROR(INDEX('Annex 2 Designated EHV charges'!$D$12:$D$338, MATCH(0, IF(ISBLANK('Annex 2 Designated EHV charges'!$D$12:$D$338),1, COUNTIF(A$5:$A175, 'Annex 2 Designated EHV charges'!$D$12:$D$338)),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
      <c r="A177" s="90" t="str">
        <f t="array" ref="A177">IFERROR(INDEX('Annex 2 Designated EHV charges'!$D$12:$D$338, MATCH(0, IF(ISBLANK('Annex 2 Designated EHV charges'!$D$12:$D$338),1, COUNTIF(A$5:$A176, 'Annex 2 Designated EHV charges'!$D$12:$D$338)),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
      <c r="A178" s="90" t="str">
        <f t="array" ref="A178">IFERROR(INDEX('Annex 2 Designated EHV charges'!$D$12:$D$338, MATCH(0, IF(ISBLANK('Annex 2 Designated EHV charges'!$D$12:$D$338),1, COUNTIF(A$5:$A177, 'Annex 2 Designated EHV charges'!$D$12:$D$338)),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
      <c r="A179" s="90" t="str">
        <f t="array" ref="A179">IFERROR(INDEX('Annex 2 Designated EHV charges'!$D$12:$D$338, MATCH(0, IF(ISBLANK('Annex 2 Designated EHV charges'!$D$12:$D$338),1, COUNTIF(A$5:$A178, 'Annex 2 Designated EHV charges'!$D$12:$D$338)),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
      <c r="A180" s="90" t="str">
        <f t="array" ref="A180">IFERROR(INDEX('Annex 2 Designated EHV charges'!$D$12:$D$338, MATCH(0, IF(ISBLANK('Annex 2 Designated EHV charges'!$D$12:$D$338),1, COUNTIF(A$5:$A179, 'Annex 2 Designated EHV charges'!$D$12:$D$338)),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
      <c r="A181" s="90" t="str">
        <f t="array" ref="A181">IFERROR(INDEX('Annex 2 Designated EHV charges'!$D$12:$D$338, MATCH(0, IF(ISBLANK('Annex 2 Designated EHV charges'!$D$12:$D$338),1, COUNTIF(A$5:$A180, 'Annex 2 Designated EHV charges'!$D$12:$D$338)),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
      <c r="A182" s="90" t="str">
        <f t="array" ref="A182">IFERROR(INDEX('Annex 2 Designated EHV charges'!$D$12:$D$338, MATCH(0, IF(ISBLANK('Annex 2 Designated EHV charges'!$D$12:$D$338),1, COUNTIF(A$5:$A181, 'Annex 2 Designated EHV charges'!$D$12:$D$338)),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
      <c r="A183" s="90" t="str">
        <f t="array" ref="A183">IFERROR(INDEX('Annex 2 Designated EHV charges'!$D$12:$D$338, MATCH(0, IF(ISBLANK('Annex 2 Designated EHV charges'!$D$12:$D$338),1, COUNTIF(A$5:$A182, 'Annex 2 Designated EHV charges'!$D$12:$D$338)),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
      <c r="A184" s="90" t="str">
        <f t="array" ref="A184">IFERROR(INDEX('Annex 2 Designated EHV charges'!$D$12:$D$338, MATCH(0, IF(ISBLANK('Annex 2 Designated EHV charges'!$D$12:$D$338),1, COUNTIF(A$5:$A183, 'Annex 2 Designated EHV charges'!$D$12:$D$338)),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
      <c r="A185" s="90" t="str">
        <f t="array" ref="A185">IFERROR(INDEX('Annex 2 Designated EHV charges'!$D$12:$D$338, MATCH(0, IF(ISBLANK('Annex 2 Designated EHV charges'!$D$12:$D$338),1, COUNTIF(A$5:$A184, 'Annex 2 Designated EHV charges'!$D$12:$D$338)),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
      <c r="A186" s="90" t="str">
        <f t="array" ref="A186">IFERROR(INDEX('Annex 2 Designated EHV charges'!$D$12:$D$338, MATCH(0, IF(ISBLANK('Annex 2 Designated EHV charges'!$D$12:$D$338),1, COUNTIF(A$5:$A185, 'Annex 2 Designated EHV charges'!$D$12:$D$338)),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
      <c r="A187" s="90" t="str">
        <f t="array" ref="A187">IFERROR(INDEX('Annex 2 Designated EHV charges'!$D$12:$D$338, MATCH(0, IF(ISBLANK('Annex 2 Designated EHV charges'!$D$12:$D$338),1, COUNTIF(A$5:$A186, 'Annex 2 Designated EHV charges'!$D$12:$D$338)),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
      <c r="A188" s="90" t="str">
        <f t="array" ref="A188">IFERROR(INDEX('Annex 2 Designated EHV charges'!$D$12:$D$338, MATCH(0, IF(ISBLANK('Annex 2 Designated EHV charges'!$D$12:$D$338),1, COUNTIF(A$5:$A187, 'Annex 2 Designated EHV charges'!$D$12:$D$338)),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
      <c r="A189" s="90" t="str">
        <f t="array" ref="A189">IFERROR(INDEX('Annex 2 Designated EHV charges'!$D$12:$D$338, MATCH(0, IF(ISBLANK('Annex 2 Designated EHV charges'!$D$12:$D$338),1, COUNTIF(A$5:$A188, 'Annex 2 Designated EHV charges'!$D$12:$D$338)),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
      <c r="A190" s="90" t="str">
        <f t="array" ref="A190">IFERROR(INDEX('Annex 2 Designated EHV charges'!$D$12:$D$338, MATCH(0, IF(ISBLANK('Annex 2 Designated EHV charges'!$D$12:$D$338),1, COUNTIF(A$5:$A189, 'Annex 2 Designated EHV charges'!$D$12:$D$338)),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
      <c r="A191" s="90" t="str">
        <f t="array" ref="A191">IFERROR(INDEX('Annex 2 Designated EHV charges'!$D$12:$D$338, MATCH(0, IF(ISBLANK('Annex 2 Designated EHV charges'!$D$12:$D$338),1, COUNTIF(A$5:$A190, 'Annex 2 Designated EHV charges'!$D$12:$D$338)),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
      <c r="A192" s="90" t="str">
        <f t="array" ref="A192">IFERROR(INDEX('Annex 2 Designated EHV charges'!$D$12:$D$338, MATCH(0, IF(ISBLANK('Annex 2 Designated EHV charges'!$D$12:$D$338),1, COUNTIF(A$5:$A191, 'Annex 2 Designated EHV charges'!$D$12:$D$338)),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
      <c r="A193" s="90" t="str">
        <f t="array" ref="A193">IFERROR(INDEX('Annex 2 Designated EHV charges'!$D$12:$D$338, MATCH(0, IF(ISBLANK('Annex 2 Designated EHV charges'!$D$12:$D$338),1, COUNTIF(A$5:$A192, 'Annex 2 Designated EHV charges'!$D$12:$D$338)),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
      <c r="A194" s="90" t="str">
        <f t="array" ref="A194">IFERROR(INDEX('Annex 2 Designated EHV charges'!$D$12:$D$338, MATCH(0, IF(ISBLANK('Annex 2 Designated EHV charges'!$D$12:$D$338),1, COUNTIF(A$5:$A193, 'Annex 2 Designated EHV charges'!$D$12:$D$338)),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
      <c r="A195" s="90" t="str">
        <f t="array" ref="A195">IFERROR(INDEX('Annex 2 Designated EHV charges'!$D$12:$D$338, MATCH(0, IF(ISBLANK('Annex 2 Designated EHV charges'!$D$12:$D$338),1, COUNTIF(A$5:$A194, 'Annex 2 Designated EHV charges'!$D$12:$D$338)),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
      <c r="A196" s="90" t="str">
        <f t="array" ref="A196">IFERROR(INDEX('Annex 2 Designated EHV charges'!$D$12:$D$338, MATCH(0, IF(ISBLANK('Annex 2 Designated EHV charges'!$D$12:$D$338),1, COUNTIF(A$5:$A195, 'Annex 2 Designated EHV charges'!$D$12:$D$338)),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
      <c r="A197" s="90" t="str">
        <f t="array" ref="A197">IFERROR(INDEX('Annex 2 Designated EHV charges'!$D$12:$D$338, MATCH(0, IF(ISBLANK('Annex 2 Designated EHV charges'!$D$12:$D$338),1, COUNTIF(A$5:$A196, 'Annex 2 Designated EHV charges'!$D$12:$D$338)),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
      <c r="A198" s="90" t="str">
        <f t="array" ref="A198">IFERROR(INDEX('Annex 2 Designated EHV charges'!$D$12:$D$338, MATCH(0, IF(ISBLANK('Annex 2 Designated EHV charges'!$D$12:$D$338),1, COUNTIF(A$5:$A197, 'Annex 2 Designated EHV charges'!$D$12:$D$338)),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
      <c r="A199" s="90" t="str">
        <f t="array" ref="A199">IFERROR(INDEX('Annex 2 Designated EHV charges'!$D$12:$D$338, MATCH(0, IF(ISBLANK('Annex 2 Designated EHV charges'!$D$12:$D$338),1, COUNTIF(A$5:$A198, 'Annex 2 Designated EHV charges'!$D$12:$D$338)),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
      <c r="A200" s="90" t="str">
        <f t="array" ref="A200">IFERROR(INDEX('Annex 2 Designated EHV charges'!$D$12:$D$338, MATCH(0, IF(ISBLANK('Annex 2 Designated EHV charges'!$D$12:$D$338),1, COUNTIF(A$5:$A199, 'Annex 2 Designated EHV charges'!$D$12:$D$338)),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
      <c r="A201" s="90" t="str">
        <f t="array" ref="A201">IFERROR(INDEX('Annex 2 Designated EHV charges'!$D$12:$D$338, MATCH(0, IF(ISBLANK('Annex 2 Designated EHV charges'!$D$12:$D$338),1, COUNTIF(A$5:$A200, 'Annex 2 Designated EHV charges'!$D$12:$D$338)),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
      <c r="A202" s="90" t="str">
        <f t="array" ref="A202">IFERROR(INDEX('Annex 2 Designated EHV charges'!$D$12:$D$338, MATCH(0, IF(ISBLANK('Annex 2 Designated EHV charges'!$D$12:$D$338),1, COUNTIF(A$5:$A201, 'Annex 2 Designated EHV charges'!$D$12:$D$338)),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
      <c r="A203" s="90" t="str">
        <f t="array" ref="A203">IFERROR(INDEX('Annex 2 Designated EHV charges'!$D$12:$D$338, MATCH(0, IF(ISBLANK('Annex 2 Designated EHV charges'!$D$12:$D$338),1, COUNTIF(A$5:$A202, 'Annex 2 Designated EHV charges'!$D$12:$D$338)),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
      <c r="A204" s="90" t="str">
        <f t="array" ref="A204">IFERROR(INDEX('Annex 2 Designated EHV charges'!$D$12:$D$338, MATCH(0, IF(ISBLANK('Annex 2 Designated EHV charges'!$D$12:$D$338),1, COUNTIF(A$5:$A203, 'Annex 2 Designated EHV charges'!$D$12:$D$338)),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
      <c r="A205" s="90" t="str">
        <f t="array" ref="A205">IFERROR(INDEX('Annex 2 Designated EHV charges'!$D$12:$D$338, MATCH(0, IF(ISBLANK('Annex 2 Designated EHV charges'!$D$12:$D$338),1, COUNTIF(A$5:$A204, 'Annex 2 Designated EHV charges'!$D$12:$D$338)),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
      <c r="A206" s="90" t="str">
        <f t="array" ref="A206">IFERROR(INDEX('Annex 2 Designated EHV charges'!$D$12:$D$338, MATCH(0, IF(ISBLANK('Annex 2 Designated EHV charges'!$D$12:$D$338),1, COUNTIF(A$5:$A205, 'Annex 2 Designated EHV charges'!$D$12:$D$338)),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
      <c r="A207" s="90" t="str">
        <f t="array" ref="A207">IFERROR(INDEX('Annex 2 Designated EHV charges'!$D$12:$D$338, MATCH(0, IF(ISBLANK('Annex 2 Designated EHV charges'!$D$12:$D$338),1, COUNTIF(A$5:$A206, 'Annex 2 Designated EHV charges'!$D$12:$D$338)),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
      <c r="A208" s="90" t="str">
        <f t="array" ref="A208">IFERROR(INDEX('Annex 2 Designated EHV charges'!$D$12:$D$338, MATCH(0, IF(ISBLANK('Annex 2 Designated EHV charges'!$D$12:$D$338),1, COUNTIF(A$5:$A207, 'Annex 2 Designated EHV charges'!$D$12:$D$338)),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
      <c r="A209" s="90" t="str">
        <f t="array" ref="A209">IFERROR(INDEX('Annex 2 Designated EHV charges'!$D$12:$D$338, MATCH(0, IF(ISBLANK('Annex 2 Designated EHV charges'!$D$12:$D$338),1, COUNTIF(A$5:$A208, 'Annex 2 Designated EHV charges'!$D$12:$D$338)),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
      <c r="A210" s="90" t="str">
        <f t="array" ref="A210">IFERROR(INDEX('Annex 2 Designated EHV charges'!$D$12:$D$338, MATCH(0, IF(ISBLANK('Annex 2 Designated EHV charges'!$D$12:$D$338),1, COUNTIF(A$5:$A209, 'Annex 2 Designated EHV charges'!$D$12:$D$338)),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
      <c r="A211" s="90" t="str">
        <f t="array" ref="A211">IFERROR(INDEX('Annex 2 Designated EHV charges'!$D$12:$D$338, MATCH(0, IF(ISBLANK('Annex 2 Designated EHV charges'!$D$12:$D$338),1, COUNTIF(A$5:$A210, 'Annex 2 Designated EHV charges'!$D$12:$D$338)),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
      <c r="A212" s="90" t="str">
        <f t="array" ref="A212">IFERROR(INDEX('Annex 2 Designated EHV charges'!$D$12:$D$338, MATCH(0, IF(ISBLANK('Annex 2 Designated EHV charges'!$D$12:$D$338),1, COUNTIF(A$5:$A211, 'Annex 2 Designated EHV charges'!$D$12:$D$338)),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
      <c r="A213" s="90" t="str">
        <f t="array" ref="A213">IFERROR(INDEX('Annex 2 Designated EHV charges'!$D$12:$D$338, MATCH(0, IF(ISBLANK('Annex 2 Designated EHV charges'!$D$12:$D$338),1, COUNTIF(A$5:$A212, 'Annex 2 Designated EHV charges'!$D$12:$D$338)),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
      <c r="A214" s="90" t="str">
        <f t="array" ref="A214">IFERROR(INDEX('Annex 2 Designated EHV charges'!$D$12:$D$338, MATCH(0, IF(ISBLANK('Annex 2 Designated EHV charges'!$D$12:$D$338),1, COUNTIF(A$5:$A213, 'Annex 2 Designated EHV charges'!$D$12:$D$338)),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
      <c r="A215" s="90" t="str">
        <f t="array" ref="A215">IFERROR(INDEX('Annex 2 Designated EHV charges'!$D$12:$D$338, MATCH(0, IF(ISBLANK('Annex 2 Designated EHV charges'!$D$12:$D$338),1, COUNTIF(A$5:$A214, 'Annex 2 Designated EHV charges'!$D$12:$D$338)),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
      <c r="A216" s="90" t="str">
        <f t="array" ref="A216">IFERROR(INDEX('Annex 2 Designated EHV charges'!$D$12:$D$338, MATCH(0, IF(ISBLANK('Annex 2 Designated EHV charges'!$D$12:$D$338),1, COUNTIF(A$5:$A215, 'Annex 2 Designated EHV charges'!$D$12:$D$338)),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
      <c r="A217" s="90" t="str">
        <f t="array" ref="A217">IFERROR(INDEX('Annex 2 Designated EHV charges'!$D$12:$D$338, MATCH(0, IF(ISBLANK('Annex 2 Designated EHV charges'!$D$12:$D$338),1, COUNTIF(A$5:$A216, 'Annex 2 Designated EHV charges'!$D$12:$D$338)),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
      <c r="A218" s="90" t="str">
        <f t="array" ref="A218">IFERROR(INDEX('Annex 2 Designated EHV charges'!$D$12:$D$338, MATCH(0, IF(ISBLANK('Annex 2 Designated EHV charges'!$D$12:$D$338),1, COUNTIF(A$5:$A217, 'Annex 2 Designated EHV charges'!$D$12:$D$338)),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
      <c r="A219" s="90" t="str">
        <f t="array" ref="A219">IFERROR(INDEX('Annex 2 Designated EHV charges'!$D$12:$D$338, MATCH(0, IF(ISBLANK('Annex 2 Designated EHV charges'!$D$12:$D$338),1, COUNTIF(A$5:$A218, 'Annex 2 Designated EHV charges'!$D$12:$D$338)),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
      <c r="A220" s="90" t="str">
        <f t="array" ref="A220">IFERROR(INDEX('Annex 2 Designated EHV charges'!$D$12:$D$338, MATCH(0, IF(ISBLANK('Annex 2 Designated EHV charges'!$D$12:$D$338),1, COUNTIF(A$5:$A219, 'Annex 2 Designated EHV charges'!$D$12:$D$338)),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
      <c r="A221" s="90" t="str">
        <f t="array" ref="A221">IFERROR(INDEX('Annex 2 Designated EHV charges'!$D$12:$D$338, MATCH(0, IF(ISBLANK('Annex 2 Designated EHV charges'!$D$12:$D$338),1, COUNTIF(A$5:$A220, 'Annex 2 Designated EHV charges'!$D$12:$D$338)),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
      <c r="A222" s="90" t="str">
        <f t="array" ref="A222">IFERROR(INDEX('Annex 2 Designated EHV charges'!$D$12:$D$338, MATCH(0, IF(ISBLANK('Annex 2 Designated EHV charges'!$D$12:$D$338),1, COUNTIF(A$5:$A221, 'Annex 2 Designated EHV charges'!$D$12:$D$338)),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
      <c r="A223" s="90" t="str">
        <f t="array" ref="A223">IFERROR(INDEX('Annex 2 Designated EHV charges'!$D$12:$D$338, MATCH(0, IF(ISBLANK('Annex 2 Designated EHV charges'!$D$12:$D$338),1, COUNTIF(A$5:$A222, 'Annex 2 Designated EHV charges'!$D$12:$D$338)),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
      <c r="A224" s="90" t="str">
        <f t="array" ref="A224">IFERROR(INDEX('Annex 2 Designated EHV charges'!$D$12:$D$338, MATCH(0, IF(ISBLANK('Annex 2 Designated EHV charges'!$D$12:$D$338),1, COUNTIF(A$5:$A223, 'Annex 2 Designated EHV charges'!$D$12:$D$338)),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
      <c r="A225" s="90" t="str">
        <f t="array" ref="A225">IFERROR(INDEX('Annex 2 Designated EHV charges'!$D$12:$D$338, MATCH(0, IF(ISBLANK('Annex 2 Designated EHV charges'!$D$12:$D$338),1, COUNTIF(A$5:$A224, 'Annex 2 Designated EHV charges'!$D$12:$D$338)),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
      <c r="A226" s="90" t="str">
        <f t="array" ref="A226">IFERROR(INDEX('Annex 2 Designated EHV charges'!$D$12:$D$338, MATCH(0, IF(ISBLANK('Annex 2 Designated EHV charges'!$D$12:$D$338),1, COUNTIF(A$5:$A225, 'Annex 2 Designated EHV charges'!$D$12:$D$338)),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
      <c r="A227" s="90" t="str">
        <f t="array" ref="A227">IFERROR(INDEX('Annex 2 Designated EHV charges'!$D$12:$D$338, MATCH(0, IF(ISBLANK('Annex 2 Designated EHV charges'!$D$12:$D$338),1, COUNTIF(A$5:$A226, 'Annex 2 Designated EHV charges'!$D$12:$D$338)),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
      <c r="A228" s="90" t="str">
        <f t="array" ref="A228">IFERROR(INDEX('Annex 2 Designated EHV charges'!$D$12:$D$338, MATCH(0, IF(ISBLANK('Annex 2 Designated EHV charges'!$D$12:$D$338),1, COUNTIF(A$5:$A227, 'Annex 2 Designated EHV charges'!$D$12:$D$338)),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
      <c r="A229" s="90" t="str">
        <f t="array" ref="A229">IFERROR(INDEX('Annex 2 Designated EHV charges'!$D$12:$D$338, MATCH(0, IF(ISBLANK('Annex 2 Designated EHV charges'!$D$12:$D$338),1, COUNTIF(A$5:$A228, 'Annex 2 Designated EHV charges'!$D$12:$D$338)),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
      <c r="A230" s="90" t="str">
        <f t="array" ref="A230">IFERROR(INDEX('Annex 2 Designated EHV charges'!$D$12:$D$338, MATCH(0, IF(ISBLANK('Annex 2 Designated EHV charges'!$D$12:$D$338),1, COUNTIF(A$5:$A229, 'Annex 2 Designated EHV charges'!$D$12:$D$338)),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
      <c r="A231" s="90" t="str">
        <f t="array" ref="A231">IFERROR(INDEX('Annex 2 Designated EHV charges'!$D$12:$D$338, MATCH(0, IF(ISBLANK('Annex 2 Designated EHV charges'!$D$12:$D$338),1, COUNTIF(A$5:$A230, 'Annex 2 Designated EHV charges'!$D$12:$D$338)),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
      <c r="A232" s="90" t="str">
        <f t="array" ref="A232">IFERROR(INDEX('Annex 2 Designated EHV charges'!$D$12:$D$338, MATCH(0, IF(ISBLANK('Annex 2 Designated EHV charges'!$D$12:$D$338),1, COUNTIF(A$5:$A231, 'Annex 2 Designated EHV charges'!$D$12:$D$338)),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
      <c r="A233" s="90" t="str">
        <f t="array" ref="A233">IFERROR(INDEX('Annex 2 Designated EHV charges'!$D$12:$D$338, MATCH(0, IF(ISBLANK('Annex 2 Designated EHV charges'!$D$12:$D$338),1, COUNTIF(A$5:$A232, 'Annex 2 Designated EHV charges'!$D$12:$D$338)),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
      <c r="A234" s="90" t="str">
        <f t="array" ref="A234">IFERROR(INDEX('Annex 2 Designated EHV charges'!$D$12:$D$338, MATCH(0, IF(ISBLANK('Annex 2 Designated EHV charges'!$D$12:$D$338),1, COUNTIF(A$5:$A233, 'Annex 2 Designated EHV charges'!$D$12:$D$338)),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
      <c r="A235" s="90" t="str">
        <f t="array" ref="A235">IFERROR(INDEX('Annex 2 Designated EHV charges'!$D$12:$D$338, MATCH(0, IF(ISBLANK('Annex 2 Designated EHV charges'!$D$12:$D$338),1, COUNTIF(A$5:$A234, 'Annex 2 Designated EHV charges'!$D$12:$D$338)),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
      <c r="A236" s="90" t="str">
        <f t="array" ref="A236">IFERROR(INDEX('Annex 2 Designated EHV charges'!$D$12:$D$338, MATCH(0, IF(ISBLANK('Annex 2 Designated EHV charges'!$D$12:$D$338),1, COUNTIF(A$5:$A235, 'Annex 2 Designated EHV charges'!$D$12:$D$338)),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
      <c r="A237" s="90" t="str">
        <f t="array" ref="A237">IFERROR(INDEX('Annex 2 Designated EHV charges'!$D$12:$D$338, MATCH(0, IF(ISBLANK('Annex 2 Designated EHV charges'!$D$12:$D$338),1, COUNTIF(A$5:$A236, 'Annex 2 Designated EHV charges'!$D$12:$D$338)),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
      <c r="A238" s="90" t="str">
        <f t="array" ref="A238">IFERROR(INDEX('Annex 2 Designated EHV charges'!$D$12:$D$338, MATCH(0, IF(ISBLANK('Annex 2 Designated EHV charges'!$D$12:$D$338),1, COUNTIF(A$5:$A237, 'Annex 2 Designated EHV charges'!$D$12:$D$338)),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
      <c r="A239" s="90" t="str">
        <f t="array" ref="A239">IFERROR(INDEX('Annex 2 Designated EHV charges'!$D$12:$D$338, MATCH(0, IF(ISBLANK('Annex 2 Designated EHV charges'!$D$12:$D$338),1, COUNTIF(A$5:$A238, 'Annex 2 Designated EHV charges'!$D$12:$D$338)),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
      <c r="A240" s="90" t="str">
        <f t="array" ref="A240">IFERROR(INDEX('Annex 2 Designated EHV charges'!$D$12:$D$338, MATCH(0, IF(ISBLANK('Annex 2 Designated EHV charges'!$D$12:$D$338),1, COUNTIF(A$5:$A239, 'Annex 2 Designated EHV charges'!$D$12:$D$338)),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
      <c r="A241" s="90" t="str">
        <f t="array" ref="A241">IFERROR(INDEX('Annex 2 Designated EHV charges'!$D$12:$D$338, MATCH(0, IF(ISBLANK('Annex 2 Designated EHV charges'!$D$12:$D$338),1, COUNTIF(A$5:$A240, 'Annex 2 Designated EHV charges'!$D$12:$D$338)),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
      <c r="A242" s="90" t="str">
        <f t="array" ref="A242">IFERROR(INDEX('Annex 2 Designated EHV charges'!$D$12:$D$338, MATCH(0, IF(ISBLANK('Annex 2 Designated EHV charges'!$D$12:$D$338),1, COUNTIF(A$5:$A241, 'Annex 2 Designated EHV charges'!$D$12:$D$338)),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
      <c r="A243" s="90" t="str">
        <f t="array" ref="A243">IFERROR(INDEX('Annex 2 Designated EHV charges'!$D$12:$D$338, MATCH(0, IF(ISBLANK('Annex 2 Designated EHV charges'!$D$12:$D$338),1, COUNTIF(A$5:$A242, 'Annex 2 Designated EHV charges'!$D$12:$D$338)),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
      <c r="A244" s="90" t="str">
        <f t="array" ref="A244">IFERROR(INDEX('Annex 2 Designated EHV charges'!$D$12:$D$338, MATCH(0, IF(ISBLANK('Annex 2 Designated EHV charges'!$D$12:$D$338),1, COUNTIF(A$5:$A243, 'Annex 2 Designated EHV charges'!$D$12:$D$338)),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
      <c r="A245" s="90" t="str">
        <f t="array" ref="A245">IFERROR(INDEX('Annex 2 Designated EHV charges'!$D$12:$D$338, MATCH(0, IF(ISBLANK('Annex 2 Designated EHV charges'!$D$12:$D$338),1, COUNTIF(A$5:$A244, 'Annex 2 Designated EHV charges'!$D$12:$D$338)),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
      <c r="A246" s="90" t="str">
        <f t="array" ref="A246">IFERROR(INDEX('Annex 2 Designated EHV charges'!$D$12:$D$338, MATCH(0, IF(ISBLANK('Annex 2 Designated EHV charges'!$D$12:$D$338),1, COUNTIF(A$5:$A245, 'Annex 2 Designated EHV charges'!$D$12:$D$338)),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
      <c r="A247" s="90" t="str">
        <f t="array" ref="A247">IFERROR(INDEX('Annex 2 Designated EHV charges'!$D$12:$D$338, MATCH(0, IF(ISBLANK('Annex 2 Designated EHV charges'!$D$12:$D$338),1, COUNTIF(A$5:$A246, 'Annex 2 Designated EHV charges'!$D$12:$D$338)),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
      <c r="A248" s="90" t="str">
        <f t="array" ref="A248">IFERROR(INDEX('Annex 2 Designated EHV charges'!$D$12:$D$338, MATCH(0, IF(ISBLANK('Annex 2 Designated EHV charges'!$D$12:$D$338),1, COUNTIF(A$5:$A247, 'Annex 2 Designated EHV charges'!$D$12:$D$338)),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
      <c r="A249" s="90" t="str">
        <f t="array" ref="A249">IFERROR(INDEX('Annex 2 Designated EHV charges'!$D$12:$D$338, MATCH(0, IF(ISBLANK('Annex 2 Designated EHV charges'!$D$12:$D$338),1, COUNTIF(A$5:$A248, 'Annex 2 Designated EHV charges'!$D$12:$D$338)),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
      <c r="A250" s="90" t="str">
        <f t="array" ref="A250">IFERROR(INDEX('Annex 2 Designated EHV charges'!$D$12:$D$338, MATCH(0, IF(ISBLANK('Annex 2 Designated EHV charges'!$D$12:$D$338),1, COUNTIF(A$5:$A249, 'Annex 2 Designated EHV charges'!$D$12:$D$338)),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
      <c r="A251" s="90" t="str">
        <f t="array" ref="A251">IFERROR(INDEX('Annex 2 Designated EHV charges'!$D$12:$D$338, MATCH(0, IF(ISBLANK('Annex 2 Designated EHV charges'!$D$12:$D$338),1, COUNTIF(A$5:$A250, 'Annex 2 Designated EHV charges'!$D$12:$D$338)),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
      <c r="A252" s="90" t="str">
        <f t="array" ref="A252">IFERROR(INDEX('Annex 2 Designated EHV charges'!$D$12:$D$338, MATCH(0, IF(ISBLANK('Annex 2 Designated EHV charges'!$D$12:$D$338),1, COUNTIF(A$5:$A251, 'Annex 2 Designated EHV charges'!$D$12:$D$338)),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
      <c r="A253" s="90" t="str">
        <f t="array" ref="A253">IFERROR(INDEX('Annex 2 Designated EHV charges'!$D$12:$D$338, MATCH(0, IF(ISBLANK('Annex 2 Designated EHV charges'!$D$12:$D$338),1, COUNTIF(A$5:$A252, 'Annex 2 Designated EHV charges'!$D$12:$D$338)),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
      <c r="A254" s="90" t="str">
        <f t="array" ref="A254">IFERROR(INDEX('Annex 2 Designated EHV charges'!$D$12:$D$338, MATCH(0, IF(ISBLANK('Annex 2 Designated EHV charges'!$D$12:$D$338),1, COUNTIF(A$5:$A253, 'Annex 2 Designated EHV charges'!$D$12:$D$338)),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
      <c r="A255" s="90" t="str">
        <f t="array" ref="A255">IFERROR(INDEX('Annex 2 Designated EHV charges'!$D$12:$D$338, MATCH(0, IF(ISBLANK('Annex 2 Designated EHV charges'!$D$12:$D$338),1, COUNTIF(A$5:$A254, 'Annex 2 Designated EHV charges'!$D$12:$D$338)),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
      <c r="A256" s="90" t="str">
        <f t="array" ref="A256">IFERROR(INDEX('Annex 2 Designated EHV charges'!$D$12:$D$338, MATCH(0, IF(ISBLANK('Annex 2 Designated EHV charges'!$D$12:$D$338),1, COUNTIF(A$5:$A255, 'Annex 2 Designated EHV charges'!$D$12:$D$338)),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
      <c r="A257" s="90" t="str">
        <f t="array" ref="A257">IFERROR(INDEX('Annex 2 Designated EHV charges'!$D$12:$D$338, MATCH(0, IF(ISBLANK('Annex 2 Designated EHV charges'!$D$12:$D$338),1, COUNTIF(A$5:$A256, 'Annex 2 Designated EHV charges'!$D$12:$D$338)),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
      <c r="A258" s="90" t="str">
        <f t="array" ref="A258">IFERROR(INDEX('Annex 2 Designated EHV charges'!$D$12:$D$338, MATCH(0, IF(ISBLANK('Annex 2 Designated EHV charges'!$D$12:$D$338),1, COUNTIF(A$5:$A257, 'Annex 2 Designated EHV charges'!$D$12:$D$338)),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
      <c r="A259" s="90" t="str">
        <f t="array" ref="A259">IFERROR(INDEX('Annex 2 Designated EHV charges'!$D$12:$D$338, MATCH(0, IF(ISBLANK('Annex 2 Designated EHV charges'!$D$12:$D$338),1, COUNTIF(A$5:$A258, 'Annex 2 Designated EHV charges'!$D$12:$D$338)),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
      <c r="A260" s="90" t="str">
        <f t="array" ref="A260">IFERROR(INDEX('Annex 2 Designated EHV charges'!$D$12:$D$338, MATCH(0, IF(ISBLANK('Annex 2 Designated EHV charges'!$D$12:$D$338),1, COUNTIF(A$5:$A259, 'Annex 2 Designated EHV charges'!$D$12:$D$338)),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
      <c r="A261" s="90" t="str">
        <f t="array" ref="A261">IFERROR(INDEX('Annex 2 Designated EHV charges'!$D$12:$D$338, MATCH(0, IF(ISBLANK('Annex 2 Designated EHV charges'!$D$12:$D$338),1, COUNTIF(A$5:$A260, 'Annex 2 Designated EHV charges'!$D$12:$D$338)),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
      <c r="A262" s="90" t="str">
        <f t="array" ref="A262">IFERROR(INDEX('Annex 2 Designated EHV charges'!$D$12:$D$338, MATCH(0, IF(ISBLANK('Annex 2 Designated EHV charges'!$D$12:$D$338),1, COUNTIF(A$5:$A261, 'Annex 2 Designated EHV charges'!$D$12:$D$338)),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
      <c r="A263" s="90" t="str">
        <f t="array" ref="A263">IFERROR(INDEX('Annex 2 Designated EHV charges'!$D$12:$D$338, MATCH(0, IF(ISBLANK('Annex 2 Designated EHV charges'!$D$12:$D$338),1, COUNTIF(A$5:$A262, 'Annex 2 Designated EHV charges'!$D$12:$D$338)),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
      <c r="A264" s="90" t="str">
        <f t="array" ref="A264">IFERROR(INDEX('Annex 2 Designated EHV charges'!$D$12:$D$338, MATCH(0, IF(ISBLANK('Annex 2 Designated EHV charges'!$D$12:$D$338),1, COUNTIF(A$5:$A263, 'Annex 2 Designated EHV charges'!$D$12:$D$338)),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
      <c r="A265" s="90" t="str">
        <f t="array" ref="A265">IFERROR(INDEX('Annex 2 Designated EHV charges'!$D$12:$D$338, MATCH(0, IF(ISBLANK('Annex 2 Designated EHV charges'!$D$12:$D$338),1, COUNTIF(A$5:$A264, 'Annex 2 Designated EHV charges'!$D$12:$D$338)),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
      <c r="A266" s="90" t="str">
        <f t="array" ref="A266">IFERROR(INDEX('Annex 2 Designated EHV charges'!$D$12:$D$338, MATCH(0, IF(ISBLANK('Annex 2 Designated EHV charges'!$D$12:$D$338),1, COUNTIF(A$5:$A265, 'Annex 2 Designated EHV charges'!$D$12:$D$338)),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
      <c r="A267" s="90" t="str">
        <f t="array" ref="A267">IFERROR(INDEX('Annex 2 Designated EHV charges'!$D$12:$D$338, MATCH(0, IF(ISBLANK('Annex 2 Designated EHV charges'!$D$12:$D$338),1, COUNTIF(A$5:$A266, 'Annex 2 Designated EHV charges'!$D$12:$D$338)),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
      <c r="A268" s="90" t="str">
        <f t="array" ref="A268">IFERROR(INDEX('Annex 2 Designated EHV charges'!$D$12:$D$338, MATCH(0, IF(ISBLANK('Annex 2 Designated EHV charges'!$D$12:$D$338),1, COUNTIF(A$5:$A267, 'Annex 2 Designated EHV charges'!$D$12:$D$338)),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
      <c r="A269" s="90" t="str">
        <f t="array" ref="A269">IFERROR(INDEX('Annex 2 Designated EHV charges'!$D$12:$D$338, MATCH(0, IF(ISBLANK('Annex 2 Designated EHV charges'!$D$12:$D$338),1, COUNTIF(A$5:$A268, 'Annex 2 Designated EHV charges'!$D$12:$D$338)),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
      <c r="A270" s="90" t="str">
        <f t="array" ref="A270">IFERROR(INDEX('Annex 2 Designated EHV charges'!$D$12:$D$338, MATCH(0, IF(ISBLANK('Annex 2 Designated EHV charges'!$D$12:$D$338),1, COUNTIF(A$5:$A269, 'Annex 2 Designated EHV charges'!$D$12:$D$338)),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
      <c r="A271" s="90" t="str">
        <f t="array" ref="A271">IFERROR(INDEX('Annex 2 Designated EHV charges'!$D$12:$D$338, MATCH(0, IF(ISBLANK('Annex 2 Designated EHV charges'!$D$12:$D$338),1, COUNTIF(A$5:$A270, 'Annex 2 Designated EHV charges'!$D$12:$D$338)),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
      <c r="A272" s="90" t="str">
        <f t="array" ref="A272">IFERROR(INDEX('Annex 2 Designated EHV charges'!$D$12:$D$338, MATCH(0, IF(ISBLANK('Annex 2 Designated EHV charges'!$D$12:$D$338),1, COUNTIF(A$5:$A271, 'Annex 2 Designated EHV charges'!$D$12:$D$338)),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
      <c r="A273" s="90" t="str">
        <f t="array" ref="A273">IFERROR(INDEX('Annex 2 Designated EHV charges'!$D$12:$D$338, MATCH(0, IF(ISBLANK('Annex 2 Designated EHV charges'!$D$12:$D$338),1, COUNTIF(A$5:$A272, 'Annex 2 Designated EHV charges'!$D$12:$D$338)),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
      <c r="A274" s="90" t="str">
        <f t="array" ref="A274">IFERROR(INDEX('Annex 2 Designated EHV charges'!$D$12:$D$338, MATCH(0, IF(ISBLANK('Annex 2 Designated EHV charges'!$D$12:$D$338),1, COUNTIF(A$5:$A273, 'Annex 2 Designated EHV charges'!$D$12:$D$338)),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
      <c r="A275" s="90" t="str">
        <f t="array" ref="A275">IFERROR(INDEX('Annex 2 Designated EHV charges'!$D$12:$D$338, MATCH(0, IF(ISBLANK('Annex 2 Designated EHV charges'!$D$12:$D$338),1, COUNTIF(A$5:$A274, 'Annex 2 Designated EHV charges'!$D$12:$D$338)),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
      <c r="A276" s="90" t="str">
        <f t="array" ref="A276">IFERROR(INDEX('Annex 2 Designated EHV charges'!$D$12:$D$338, MATCH(0, IF(ISBLANK('Annex 2 Designated EHV charges'!$D$12:$D$338),1, COUNTIF(A$5:$A275, 'Annex 2 Designated EHV charges'!$D$12:$D$338)),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
      <c r="A277" s="90" t="str">
        <f t="array" ref="A277">IFERROR(INDEX('Annex 2 Designated EHV charges'!$D$12:$D$338, MATCH(0, IF(ISBLANK('Annex 2 Designated EHV charges'!$D$12:$D$338),1, COUNTIF(A$5:$A276, 'Annex 2 Designated EHV charges'!$D$12:$D$338)),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
      <c r="A278" s="90" t="str">
        <f t="array" ref="A278">IFERROR(INDEX('Annex 2 Designated EHV charges'!$D$12:$D$338, MATCH(0, IF(ISBLANK('Annex 2 Designated EHV charges'!$D$12:$D$338),1, COUNTIF(A$5:$A277, 'Annex 2 Designated EHV charges'!$D$12:$D$338)),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
      <c r="A279" s="90" t="str">
        <f t="array" ref="A279">IFERROR(INDEX('Annex 2 Designated EHV charges'!$D$12:$D$338, MATCH(0, IF(ISBLANK('Annex 2 Designated EHV charges'!$D$12:$D$338),1, COUNTIF(A$5:$A278, 'Annex 2 Designated EHV charges'!$D$12:$D$338)),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
      <c r="A280" s="90" t="str">
        <f t="array" ref="A280">IFERROR(INDEX('Annex 2 Designated EHV charges'!$D$12:$D$338, MATCH(0, IF(ISBLANK('Annex 2 Designated EHV charges'!$D$12:$D$338),1, COUNTIF(A$5:$A279, 'Annex 2 Designated EHV charges'!$D$12:$D$338)),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
      <c r="A281" s="90" t="str">
        <f t="array" ref="A281">IFERROR(INDEX('Annex 2 Designated EHV charges'!$D$12:$D$338, MATCH(0, IF(ISBLANK('Annex 2 Designated EHV charges'!$D$12:$D$338),1, COUNTIF(A$5:$A280, 'Annex 2 Designated EHV charges'!$D$12:$D$338)),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
      <c r="A282" s="90" t="str">
        <f t="array" ref="A282">IFERROR(INDEX('Annex 2 Designated EHV charges'!$D$12:$D$338, MATCH(0, IF(ISBLANK('Annex 2 Designated EHV charges'!$D$12:$D$338),1, COUNTIF(A$5:$A281, 'Annex 2 Designated EHV charges'!$D$12:$D$338)),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
      <c r="A283" s="90" t="str">
        <f t="array" ref="A283">IFERROR(INDEX('Annex 2 Designated EHV charges'!$D$12:$D$338, MATCH(0, IF(ISBLANK('Annex 2 Designated EHV charges'!$D$12:$D$338),1, COUNTIF(A$5:$A282, 'Annex 2 Designated EHV charges'!$D$12:$D$338)),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
      <c r="A284" s="90" t="str">
        <f t="array" ref="A284">IFERROR(INDEX('Annex 2 Designated EHV charges'!$D$12:$D$338, MATCH(0, IF(ISBLANK('Annex 2 Designated EHV charges'!$D$12:$D$338),1, COUNTIF(A$5:$A283, 'Annex 2 Designated EHV charges'!$D$12:$D$338)),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
      <c r="A285" s="90" t="str">
        <f t="array" ref="A285">IFERROR(INDEX('Annex 2 Designated EHV charges'!$D$12:$D$338, MATCH(0, IF(ISBLANK('Annex 2 Designated EHV charges'!$D$12:$D$338),1, COUNTIF(A$5:$A284, 'Annex 2 Designated EHV charges'!$D$12:$D$338)),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
      <c r="A286" s="90" t="str">
        <f t="array" ref="A286">IFERROR(INDEX('Annex 2 Designated EHV charges'!$D$12:$D$338, MATCH(0, IF(ISBLANK('Annex 2 Designated EHV charges'!$D$12:$D$338),1, COUNTIF(A$5:$A285, 'Annex 2 Designated EHV charges'!$D$12:$D$338)),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
      <c r="A287" s="90" t="str">
        <f t="array" ref="A287">IFERROR(INDEX('Annex 2 Designated EHV charges'!$D$12:$D$338, MATCH(0, IF(ISBLANK('Annex 2 Designated EHV charges'!$D$12:$D$338),1, COUNTIF(A$5:$A286, 'Annex 2 Designated EHV charges'!$D$12:$D$338)),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
      <c r="A288" s="90" t="str">
        <f t="array" ref="A288">IFERROR(INDEX('Annex 2 Designated EHV charges'!$D$12:$D$338, MATCH(0, IF(ISBLANK('Annex 2 Designated EHV charges'!$D$12:$D$338),1, COUNTIF(A$5:$A287, 'Annex 2 Designated EHV charges'!$D$12:$D$338)),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
      <c r="A289" s="90" t="str">
        <f t="array" ref="A289">IFERROR(INDEX('Annex 2 Designated EHV charges'!$D$12:$D$338, MATCH(0, IF(ISBLANK('Annex 2 Designated EHV charges'!$D$12:$D$338),1, COUNTIF(A$5:$A288, 'Annex 2 Designated EHV charges'!$D$12:$D$338)),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
      <c r="A290" s="90" t="str">
        <f t="array" ref="A290">IFERROR(INDEX('Annex 2 Designated EHV charges'!$D$12:$D$338, MATCH(0, IF(ISBLANK('Annex 2 Designated EHV charges'!$D$12:$D$338),1, COUNTIF(A$5:$A289, 'Annex 2 Designated EHV charges'!$D$12:$D$338)),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
      <c r="A291" s="90" t="str">
        <f t="array" ref="A291">IFERROR(INDEX('Annex 2 Designated EHV charges'!$D$12:$D$338, MATCH(0, IF(ISBLANK('Annex 2 Designated EHV charges'!$D$12:$D$338),1, COUNTIF(A$5:$A290, 'Annex 2 Designated EHV charges'!$D$12:$D$338)),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
      <c r="A292" s="90" t="s">
        <v>776</v>
      </c>
      <c r="B292" s="89" t="s">
        <v>776</v>
      </c>
      <c r="C292" s="90" t="s">
        <v>776</v>
      </c>
      <c r="D292" s="89" t="s">
        <v>777</v>
      </c>
      <c r="E292" s="91" t="s">
        <v>768</v>
      </c>
      <c r="F292" s="92">
        <v>1272.26</v>
      </c>
      <c r="G292" s="93">
        <v>0.05</v>
      </c>
      <c r="H292" s="93">
        <v>0.05</v>
      </c>
    </row>
    <row r="293" spans="1:8" x14ac:dyDescent="0.2">
      <c r="A293" s="90" t="s">
        <v>779</v>
      </c>
      <c r="B293" s="89" t="s">
        <v>779</v>
      </c>
      <c r="C293" s="90" t="s">
        <v>779</v>
      </c>
      <c r="D293" s="89" t="s">
        <v>780</v>
      </c>
      <c r="E293" s="91">
        <v>-5.3019999999999996</v>
      </c>
      <c r="F293" s="92">
        <v>705.76</v>
      </c>
      <c r="G293" s="93">
        <v>0.05</v>
      </c>
      <c r="H293" s="93">
        <v>0.05</v>
      </c>
    </row>
    <row r="294" spans="1:8" x14ac:dyDescent="0.2">
      <c r="A294" s="90" t="s">
        <v>782</v>
      </c>
      <c r="B294" s="89" t="s">
        <v>782</v>
      </c>
      <c r="C294" s="90" t="s">
        <v>782</v>
      </c>
      <c r="D294" s="89" t="s">
        <v>783</v>
      </c>
      <c r="E294" s="91">
        <v>-5.6440000000000001</v>
      </c>
      <c r="F294" s="92">
        <v>2001.03</v>
      </c>
      <c r="G294" s="93">
        <v>0.05</v>
      </c>
      <c r="H294" s="93">
        <v>0.05</v>
      </c>
    </row>
    <row r="295" spans="1:8" x14ac:dyDescent="0.2">
      <c r="A295" s="90" t="s">
        <v>785</v>
      </c>
      <c r="B295" s="89" t="s">
        <v>785</v>
      </c>
      <c r="C295" s="90" t="s">
        <v>785</v>
      </c>
      <c r="D295" s="89" t="s">
        <v>786</v>
      </c>
      <c r="E295" s="91">
        <v>-1.3280000000000001</v>
      </c>
      <c r="F295" s="92">
        <v>563.39</v>
      </c>
      <c r="G295" s="93">
        <v>0.05</v>
      </c>
      <c r="H295" s="93">
        <v>0.05</v>
      </c>
    </row>
    <row r="296" spans="1:8" x14ac:dyDescent="0.2">
      <c r="A296" s="90" t="s">
        <v>788</v>
      </c>
      <c r="B296" s="89" t="s">
        <v>788</v>
      </c>
      <c r="C296" s="90" t="s">
        <v>788</v>
      </c>
      <c r="D296" s="89" t="s">
        <v>789</v>
      </c>
      <c r="E296" s="91" t="s">
        <v>768</v>
      </c>
      <c r="F296" s="92">
        <v>331.37</v>
      </c>
      <c r="G296" s="93">
        <v>0.05</v>
      </c>
      <c r="H296" s="93">
        <v>0.05</v>
      </c>
    </row>
    <row r="297" spans="1:8" x14ac:dyDescent="0.2">
      <c r="A297" s="90" t="s">
        <v>791</v>
      </c>
      <c r="B297" s="89" t="s">
        <v>791</v>
      </c>
      <c r="C297" s="90" t="s">
        <v>791</v>
      </c>
      <c r="D297" s="89" t="s">
        <v>792</v>
      </c>
      <c r="E297" s="91" t="s">
        <v>768</v>
      </c>
      <c r="F297" s="92">
        <v>658.85</v>
      </c>
      <c r="G297" s="93">
        <v>0.05</v>
      </c>
      <c r="H297" s="93">
        <v>0.05</v>
      </c>
    </row>
    <row r="298" spans="1:8" x14ac:dyDescent="0.2">
      <c r="A298" s="90" t="s">
        <v>794</v>
      </c>
      <c r="B298" s="89" t="s">
        <v>794</v>
      </c>
      <c r="C298" s="90" t="s">
        <v>794</v>
      </c>
      <c r="D298" s="89" t="s">
        <v>795</v>
      </c>
      <c r="E298" s="91" t="s">
        <v>768</v>
      </c>
      <c r="F298" s="92">
        <v>1165.51</v>
      </c>
      <c r="G298" s="93">
        <v>0.05</v>
      </c>
      <c r="H298" s="93">
        <v>0.05</v>
      </c>
    </row>
    <row r="299" spans="1:8" x14ac:dyDescent="0.2">
      <c r="A299" s="90" t="s">
        <v>797</v>
      </c>
      <c r="B299" s="89" t="s">
        <v>797</v>
      </c>
      <c r="C299" s="90" t="s">
        <v>797</v>
      </c>
      <c r="D299" s="89" t="s">
        <v>798</v>
      </c>
      <c r="E299" s="91" t="s">
        <v>768</v>
      </c>
      <c r="F299" s="92">
        <v>1281.45</v>
      </c>
      <c r="G299" s="93">
        <v>0.05</v>
      </c>
      <c r="H299" s="93">
        <v>0.05</v>
      </c>
    </row>
  </sheetData>
  <autoFilter ref="A5:H299" xr:uid="{00000000-0009-0000-0000-000004000000}"/>
  <mergeCells count="3">
    <mergeCell ref="A2:H2"/>
    <mergeCell ref="A1:H1"/>
    <mergeCell ref="A3:XFD3"/>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A4" sqref="A4:Q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 customHeight="1" x14ac:dyDescent="0.2">
      <c r="A2" s="227" t="str">
        <f>Overview!B4&amp; " - Effective from "&amp;Overview!D4&amp;" - "&amp;Overview!E4&amp;" LV and HV tariffs"</f>
        <v>Fulcrum Electricity Assets Ltd - GSP_L - Effective from 1 April 2026 - Final LV and HV tariffs</v>
      </c>
      <c r="B2" s="227"/>
      <c r="C2" s="227"/>
      <c r="D2" s="227"/>
      <c r="E2" s="227"/>
      <c r="F2" s="227"/>
      <c r="G2" s="227"/>
      <c r="H2" s="227"/>
      <c r="I2" s="227"/>
      <c r="J2" s="227"/>
      <c r="K2" s="4"/>
      <c r="L2" s="4"/>
    </row>
    <row r="3" spans="1:12" s="257" customFormat="1" ht="17.100000000000001" customHeight="1" x14ac:dyDescent="0.2">
      <c r="A3" s="256"/>
      <c r="B3" s="233"/>
      <c r="C3" s="233"/>
      <c r="D3" s="233"/>
      <c r="E3" s="233"/>
      <c r="F3" s="233"/>
      <c r="G3" s="233"/>
      <c r="H3" s="233"/>
      <c r="I3" s="233"/>
      <c r="J3" s="233"/>
      <c r="K3" s="233"/>
      <c r="L3" s="233"/>
    </row>
    <row r="4" spans="1:12" s="2" customFormat="1" ht="27" customHeight="1" x14ac:dyDescent="0.2">
      <c r="A4" s="249" t="s">
        <v>209</v>
      </c>
      <c r="B4" s="249"/>
      <c r="C4" s="249"/>
      <c r="D4" s="249"/>
      <c r="E4" s="249"/>
      <c r="F4" s="249"/>
      <c r="G4" s="249"/>
      <c r="H4" s="249"/>
      <c r="I4" s="249"/>
      <c r="J4" s="249"/>
      <c r="K4" s="4"/>
      <c r="L4" s="4"/>
    </row>
    <row r="5" spans="1:12" s="2" customFormat="1" ht="71.25" customHeight="1" x14ac:dyDescent="0.2">
      <c r="A5" s="16"/>
      <c r="B5" s="28" t="s">
        <v>775</v>
      </c>
      <c r="C5" s="15" t="s">
        <v>34</v>
      </c>
      <c r="D5" s="53" t="s">
        <v>210</v>
      </c>
      <c r="E5" s="53" t="s">
        <v>212</v>
      </c>
      <c r="F5" s="53" t="s">
        <v>211</v>
      </c>
      <c r="G5" s="15" t="s">
        <v>35</v>
      </c>
      <c r="H5" s="15"/>
      <c r="I5" s="15"/>
      <c r="J5" s="15"/>
      <c r="K5" s="4"/>
      <c r="L5" s="4"/>
    </row>
    <row r="6" spans="1:12" s="2" customFormat="1" ht="32.25" customHeight="1" x14ac:dyDescent="0.2">
      <c r="A6" s="17"/>
      <c r="B6" s="27"/>
      <c r="C6" s="18"/>
      <c r="D6" s="19"/>
      <c r="E6" s="19"/>
      <c r="F6" s="19"/>
      <c r="G6" s="20"/>
      <c r="H6" s="26"/>
      <c r="I6" s="26"/>
      <c r="J6" s="26"/>
      <c r="K6" s="4"/>
      <c r="L6" s="4"/>
    </row>
    <row r="7" spans="1:12" ht="56.1" customHeight="1" x14ac:dyDescent="0.2">
      <c r="A7" s="252" t="s">
        <v>1</v>
      </c>
      <c r="B7" s="250" t="s">
        <v>2</v>
      </c>
      <c r="C7" s="250"/>
      <c r="D7" s="250"/>
      <c r="E7" s="250"/>
      <c r="F7" s="250"/>
      <c r="G7" s="250"/>
      <c r="H7" s="251"/>
      <c r="I7" s="251"/>
      <c r="J7" s="251"/>
    </row>
    <row r="8" spans="1:12" ht="58.5" customHeight="1" x14ac:dyDescent="0.2">
      <c r="A8" s="252"/>
      <c r="B8" s="250"/>
      <c r="C8" s="250"/>
      <c r="D8" s="250"/>
      <c r="E8" s="250"/>
      <c r="F8" s="250"/>
      <c r="G8" s="250"/>
      <c r="H8" s="251"/>
      <c r="I8" s="251"/>
      <c r="J8" s="251"/>
    </row>
    <row r="9" spans="1:12" x14ac:dyDescent="0.2">
      <c r="A9" s="252"/>
      <c r="B9" s="250"/>
      <c r="C9" s="250"/>
      <c r="D9" s="250"/>
      <c r="E9" s="250"/>
      <c r="F9" s="250"/>
      <c r="G9" s="250"/>
      <c r="H9" s="251"/>
      <c r="I9" s="251"/>
      <c r="J9" s="251"/>
    </row>
    <row r="10" spans="1:12" x14ac:dyDescent="0.2">
      <c r="A10" s="48"/>
      <c r="B10" s="48"/>
      <c r="C10" s="48"/>
      <c r="D10" s="48"/>
      <c r="E10" s="48"/>
      <c r="F10" s="48"/>
      <c r="G10" s="48"/>
      <c r="H10" s="48"/>
      <c r="I10" s="48"/>
      <c r="J10" s="48"/>
    </row>
    <row r="11" spans="1:12" x14ac:dyDescent="0.2">
      <c r="A11" s="48"/>
      <c r="B11" s="48"/>
      <c r="C11" s="48"/>
      <c r="D11" s="48"/>
      <c r="E11" s="48"/>
      <c r="F11" s="48"/>
      <c r="G11" s="48"/>
      <c r="H11" s="48"/>
      <c r="I11" s="48"/>
      <c r="J11" s="48"/>
    </row>
    <row r="12" spans="1:12" s="2" customFormat="1" ht="27" customHeight="1" x14ac:dyDescent="0.2">
      <c r="A12" s="249" t="s">
        <v>206</v>
      </c>
      <c r="B12" s="249"/>
      <c r="C12" s="249"/>
      <c r="D12" s="249"/>
      <c r="E12" s="249"/>
      <c r="F12" s="249"/>
      <c r="G12" s="249"/>
      <c r="H12" s="249"/>
      <c r="I12" s="249"/>
      <c r="J12" s="249"/>
      <c r="K12" s="4"/>
      <c r="L12" s="4"/>
    </row>
    <row r="13" spans="1:12" s="2" customFormat="1" ht="58.5" customHeight="1" x14ac:dyDescent="0.2">
      <c r="A13" s="16"/>
      <c r="B13" s="28" t="s">
        <v>775</v>
      </c>
      <c r="C13" s="15" t="s">
        <v>34</v>
      </c>
      <c r="D13" s="53" t="s">
        <v>210</v>
      </c>
      <c r="E13" s="53" t="s">
        <v>212</v>
      </c>
      <c r="F13" s="53" t="s">
        <v>211</v>
      </c>
      <c r="G13" s="15" t="s">
        <v>35</v>
      </c>
      <c r="H13" s="15" t="s">
        <v>36</v>
      </c>
      <c r="I13" s="28" t="s">
        <v>176</v>
      </c>
      <c r="J13" s="15" t="s">
        <v>63</v>
      </c>
      <c r="K13" s="4"/>
      <c r="L13" s="4"/>
    </row>
    <row r="14" spans="1:12" s="2" customFormat="1" ht="32.25" customHeight="1" x14ac:dyDescent="0.2">
      <c r="A14" s="17"/>
      <c r="B14" s="27"/>
      <c r="C14" s="18">
        <v>0</v>
      </c>
      <c r="D14" s="19"/>
      <c r="E14" s="19"/>
      <c r="F14" s="19"/>
      <c r="G14" s="20"/>
      <c r="H14" s="20"/>
      <c r="I14" s="20"/>
      <c r="J14" s="19"/>
      <c r="K14" s="4"/>
      <c r="L14" s="4"/>
    </row>
    <row r="15" spans="1:12" x14ac:dyDescent="0.2">
      <c r="A15" s="252" t="s">
        <v>1</v>
      </c>
      <c r="B15" s="253" t="s">
        <v>19</v>
      </c>
      <c r="C15" s="253"/>
      <c r="D15" s="253"/>
      <c r="E15" s="253"/>
      <c r="F15" s="253"/>
      <c r="G15" s="253"/>
      <c r="H15" s="254"/>
      <c r="I15" s="254"/>
      <c r="J15" s="254"/>
    </row>
    <row r="16" spans="1:12" x14ac:dyDescent="0.2">
      <c r="A16" s="252"/>
      <c r="B16" s="250" t="s">
        <v>2</v>
      </c>
      <c r="C16" s="250"/>
      <c r="D16" s="250"/>
      <c r="E16" s="250"/>
      <c r="F16" s="250"/>
      <c r="G16" s="250"/>
      <c r="H16" s="251"/>
      <c r="I16" s="251"/>
      <c r="J16" s="251"/>
    </row>
    <row r="17" spans="1:10" x14ac:dyDescent="0.2">
      <c r="A17" s="252"/>
      <c r="B17" s="250" t="s">
        <v>71</v>
      </c>
      <c r="C17" s="250"/>
      <c r="D17" s="250"/>
      <c r="E17" s="250"/>
      <c r="F17" s="250"/>
      <c r="G17" s="250"/>
      <c r="H17" s="251"/>
      <c r="I17" s="251"/>
      <c r="J17" s="251"/>
    </row>
    <row r="18" spans="1:10" x14ac:dyDescent="0.2">
      <c r="A18" s="255"/>
      <c r="B18" s="250" t="s">
        <v>72</v>
      </c>
      <c r="C18" s="250"/>
      <c r="D18" s="250"/>
      <c r="E18" s="250"/>
      <c r="F18" s="250"/>
      <c r="G18" s="250"/>
      <c r="H18" s="251"/>
      <c r="I18" s="251"/>
      <c r="J18" s="251"/>
    </row>
    <row r="19" spans="1:10" x14ac:dyDescent="0.2">
      <c r="A19" s="255"/>
      <c r="B19" s="250" t="s">
        <v>73</v>
      </c>
      <c r="C19" s="250"/>
      <c r="D19" s="250"/>
      <c r="E19" s="250"/>
      <c r="F19" s="250"/>
      <c r="G19" s="250"/>
      <c r="H19" s="251"/>
      <c r="I19" s="251"/>
      <c r="J19" s="251"/>
    </row>
    <row r="20" spans="1:10" x14ac:dyDescent="0.2">
      <c r="A20" s="255"/>
      <c r="B20" s="250" t="s">
        <v>3</v>
      </c>
      <c r="C20" s="250"/>
      <c r="D20" s="250"/>
      <c r="E20" s="250"/>
      <c r="F20" s="250"/>
      <c r="G20" s="250"/>
      <c r="H20" s="251"/>
      <c r="I20" s="251"/>
      <c r="J20" s="251"/>
    </row>
    <row r="21" spans="1:10" x14ac:dyDescent="0.2">
      <c r="A21" s="255"/>
      <c r="B21" s="250"/>
      <c r="C21" s="250"/>
      <c r="D21" s="250"/>
      <c r="E21" s="250"/>
      <c r="F21" s="250"/>
      <c r="G21" s="250"/>
      <c r="H21" s="251"/>
      <c r="I21" s="251"/>
      <c r="J21" s="251"/>
    </row>
    <row r="22" spans="1:10" x14ac:dyDescent="0.2">
      <c r="A22" s="255"/>
      <c r="B22" s="250" t="s">
        <v>4</v>
      </c>
      <c r="C22" s="250"/>
      <c r="D22" s="250"/>
      <c r="E22" s="250"/>
      <c r="F22" s="250"/>
      <c r="G22" s="250"/>
      <c r="H22" s="251"/>
      <c r="I22" s="251"/>
      <c r="J22"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7">
    <mergeCell ref="B19:J19"/>
    <mergeCell ref="A2:J2"/>
    <mergeCell ref="A4:J4"/>
    <mergeCell ref="B7:J7"/>
    <mergeCell ref="B8:J8"/>
    <mergeCell ref="B18:J18"/>
    <mergeCell ref="B9:J9"/>
    <mergeCell ref="A7:A9"/>
    <mergeCell ref="A12:J12"/>
    <mergeCell ref="B15:J15"/>
    <mergeCell ref="B16:J16"/>
    <mergeCell ref="B17:J17"/>
    <mergeCell ref="A15:A22"/>
    <mergeCell ref="A3:XFD3"/>
    <mergeCell ref="B20:J20"/>
    <mergeCell ref="B21:J21"/>
    <mergeCell ref="B22:J22"/>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3"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4"/>
  <sheetViews>
    <sheetView topLeftCell="A45" zoomScaleNormal="100" zoomScaleSheetLayoutView="85" workbookViewId="0">
      <selection activeCell="B15" sqref="B15:B59"/>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30</v>
      </c>
      <c r="B1" s="261" t="s">
        <v>172</v>
      </c>
      <c r="C1" s="262"/>
      <c r="D1" s="262"/>
      <c r="F1" s="263" t="s">
        <v>175</v>
      </c>
      <c r="G1" s="264"/>
      <c r="H1" s="265"/>
      <c r="I1" s="4"/>
      <c r="J1" s="2"/>
      <c r="K1" s="2"/>
    </row>
    <row r="2" spans="1:13" ht="31.5" customHeight="1" x14ac:dyDescent="0.2">
      <c r="A2" s="266" t="str">
        <f>Overview!B4&amp; " - Effective from "&amp;Overview!D4&amp;" - "&amp;Overview!E4&amp;" LDNO tariffs"</f>
        <v>Fulcrum Electricity Assets Ltd - GSP_L - Effective from 1 April 2026 - Final LDNO tariffs</v>
      </c>
      <c r="B2" s="266"/>
      <c r="C2" s="266"/>
      <c r="D2" s="266"/>
      <c r="E2" s="266"/>
      <c r="F2" s="266"/>
      <c r="G2" s="266"/>
      <c r="H2" s="266"/>
      <c r="I2" s="266"/>
      <c r="J2" s="266"/>
    </row>
    <row r="3" spans="1:13" s="270" customFormat="1" ht="17.100000000000001" customHeight="1" x14ac:dyDescent="0.2"/>
    <row r="4" spans="1:13" ht="8.25" customHeight="1" x14ac:dyDescent="0.2">
      <c r="A4" s="79"/>
      <c r="B4" s="79"/>
      <c r="C4" s="79"/>
      <c r="D4" s="79"/>
      <c r="E4" s="79"/>
      <c r="F4" s="79"/>
      <c r="G4" s="79"/>
      <c r="H4" s="79"/>
      <c r="I4" s="79"/>
      <c r="J4" s="79"/>
    </row>
    <row r="5" spans="1:13" ht="27" customHeight="1" x14ac:dyDescent="0.2">
      <c r="A5" s="227" t="s">
        <v>207</v>
      </c>
      <c r="B5" s="227"/>
      <c r="C5" s="227"/>
      <c r="D5" s="227"/>
      <c r="E5" s="81"/>
      <c r="F5" s="227" t="s">
        <v>208</v>
      </c>
      <c r="G5" s="227"/>
      <c r="H5" s="227"/>
      <c r="I5" s="227"/>
      <c r="J5" s="227"/>
      <c r="L5" s="4"/>
    </row>
    <row r="6" spans="1:13" ht="32.25" customHeight="1" x14ac:dyDescent="0.2">
      <c r="A6" s="69" t="s">
        <v>19</v>
      </c>
      <c r="B6" s="74" t="s">
        <v>103</v>
      </c>
      <c r="C6" s="86" t="s">
        <v>104</v>
      </c>
      <c r="D6" s="71" t="s">
        <v>105</v>
      </c>
      <c r="E6" s="77"/>
      <c r="F6" s="231"/>
      <c r="G6" s="232"/>
      <c r="H6" s="75" t="s">
        <v>108</v>
      </c>
      <c r="I6" s="76" t="s">
        <v>109</v>
      </c>
      <c r="J6" s="71" t="s">
        <v>105</v>
      </c>
      <c r="K6" s="77"/>
      <c r="L6" s="4"/>
      <c r="M6" s="4"/>
    </row>
    <row r="7" spans="1:13" ht="56.1" customHeight="1" x14ac:dyDescent="0.2">
      <c r="A7" s="72" t="s">
        <v>106</v>
      </c>
      <c r="B7" s="180" t="s">
        <v>743</v>
      </c>
      <c r="C7" s="181" t="s">
        <v>744</v>
      </c>
      <c r="D7" s="182" t="s">
        <v>745</v>
      </c>
      <c r="E7" s="77"/>
      <c r="F7" s="269" t="s">
        <v>752</v>
      </c>
      <c r="G7" s="269"/>
      <c r="H7" s="180" t="s">
        <v>743</v>
      </c>
      <c r="I7" s="181" t="s">
        <v>744</v>
      </c>
      <c r="J7" s="181" t="s">
        <v>745</v>
      </c>
      <c r="K7" s="77"/>
      <c r="L7" s="4"/>
      <c r="M7" s="4"/>
    </row>
    <row r="8" spans="1:13" ht="58.5" customHeight="1" x14ac:dyDescent="0.2">
      <c r="A8" s="72" t="s">
        <v>26</v>
      </c>
      <c r="B8" s="183" t="s">
        <v>768</v>
      </c>
      <c r="C8" s="184" t="s">
        <v>747</v>
      </c>
      <c r="D8" s="182" t="s">
        <v>748</v>
      </c>
      <c r="E8" s="77"/>
      <c r="F8" s="269" t="s">
        <v>751</v>
      </c>
      <c r="G8" s="269"/>
      <c r="H8" s="183" t="s">
        <v>768</v>
      </c>
      <c r="I8" s="181" t="s">
        <v>746</v>
      </c>
      <c r="J8" s="181" t="s">
        <v>745</v>
      </c>
      <c r="K8" s="77"/>
      <c r="L8" s="4"/>
      <c r="M8" s="4"/>
    </row>
    <row r="9" spans="1:13" ht="55.5" customHeight="1" x14ac:dyDescent="0.2">
      <c r="A9" s="73" t="s">
        <v>24</v>
      </c>
      <c r="B9" s="234" t="s">
        <v>25</v>
      </c>
      <c r="C9" s="235"/>
      <c r="D9" s="236"/>
      <c r="E9" s="77"/>
      <c r="F9" s="269" t="s">
        <v>26</v>
      </c>
      <c r="G9" s="269"/>
      <c r="H9" s="183" t="s">
        <v>768</v>
      </c>
      <c r="I9" s="181" t="s">
        <v>747</v>
      </c>
      <c r="J9" s="181" t="s">
        <v>748</v>
      </c>
      <c r="K9" s="77"/>
      <c r="L9" s="4"/>
      <c r="M9" s="4"/>
    </row>
    <row r="10" spans="1:13" s="70" customFormat="1" ht="55.5" customHeight="1" x14ac:dyDescent="0.2">
      <c r="E10" s="80"/>
      <c r="F10" s="267" t="s">
        <v>24</v>
      </c>
      <c r="G10" s="268"/>
      <c r="H10" s="258" t="s">
        <v>25</v>
      </c>
      <c r="I10" s="259"/>
      <c r="J10" s="260"/>
      <c r="K10" s="77"/>
      <c r="L10" s="48"/>
      <c r="M10" s="48"/>
    </row>
    <row r="14" spans="1:13" ht="38.25" x14ac:dyDescent="0.2">
      <c r="A14" s="28" t="s">
        <v>174</v>
      </c>
      <c r="B14" s="28" t="s">
        <v>517</v>
      </c>
      <c r="C14" s="15" t="s">
        <v>34</v>
      </c>
      <c r="D14" s="53" t="s">
        <v>210</v>
      </c>
      <c r="E14" s="53" t="s">
        <v>212</v>
      </c>
      <c r="F14" s="53" t="s">
        <v>211</v>
      </c>
      <c r="G14" s="15" t="s">
        <v>35</v>
      </c>
      <c r="H14" s="15" t="s">
        <v>36</v>
      </c>
      <c r="I14" s="15" t="s">
        <v>176</v>
      </c>
      <c r="J14" s="15" t="s">
        <v>63</v>
      </c>
    </row>
    <row r="15" spans="1:13" ht="27.75" customHeight="1" x14ac:dyDescent="0.2">
      <c r="A15" s="155" t="s">
        <v>660</v>
      </c>
      <c r="B15" s="43" t="s">
        <v>1454</v>
      </c>
      <c r="C15" s="156" t="s">
        <v>769</v>
      </c>
      <c r="D15" s="187">
        <v>14.031000000000001</v>
      </c>
      <c r="E15" s="188">
        <v>1.119</v>
      </c>
      <c r="F15" s="189">
        <v>0.122</v>
      </c>
      <c r="G15" s="190">
        <v>7.75</v>
      </c>
      <c r="H15" s="191">
        <v>0</v>
      </c>
      <c r="I15" s="206">
        <v>0</v>
      </c>
      <c r="J15" s="192">
        <v>0</v>
      </c>
    </row>
    <row r="16" spans="1:13" ht="27.75" customHeight="1" x14ac:dyDescent="0.2">
      <c r="A16" s="155" t="s">
        <v>702</v>
      </c>
      <c r="B16" s="43" t="s">
        <v>1455</v>
      </c>
      <c r="C16" s="156" t="s">
        <v>467</v>
      </c>
      <c r="D16" s="187">
        <v>14.031000000000001</v>
      </c>
      <c r="E16" s="188">
        <v>1.119</v>
      </c>
      <c r="F16" s="189">
        <v>0.122</v>
      </c>
      <c r="G16" s="191">
        <v>0</v>
      </c>
      <c r="H16" s="191">
        <v>0</v>
      </c>
      <c r="I16" s="206">
        <v>0</v>
      </c>
      <c r="J16" s="192">
        <v>0</v>
      </c>
    </row>
    <row r="17" spans="1:10" ht="27.75" customHeight="1" x14ac:dyDescent="0.2">
      <c r="A17" s="155" t="s">
        <v>661</v>
      </c>
      <c r="B17" s="43" t="s">
        <v>1456</v>
      </c>
      <c r="C17" s="156" t="s">
        <v>770</v>
      </c>
      <c r="D17" s="187">
        <v>14.926</v>
      </c>
      <c r="E17" s="188">
        <v>1.19</v>
      </c>
      <c r="F17" s="189">
        <v>0.13</v>
      </c>
      <c r="G17" s="190">
        <v>10.73</v>
      </c>
      <c r="H17" s="191">
        <v>0</v>
      </c>
      <c r="I17" s="206">
        <v>0</v>
      </c>
      <c r="J17" s="192">
        <v>0</v>
      </c>
    </row>
    <row r="18" spans="1:10" ht="27.75" customHeight="1" x14ac:dyDescent="0.2">
      <c r="A18" s="155" t="s">
        <v>662</v>
      </c>
      <c r="B18" s="43" t="s">
        <v>1457</v>
      </c>
      <c r="C18" s="156" t="s">
        <v>770</v>
      </c>
      <c r="D18" s="187">
        <v>14.926</v>
      </c>
      <c r="E18" s="188">
        <v>1.19</v>
      </c>
      <c r="F18" s="189">
        <v>0.13</v>
      </c>
      <c r="G18" s="190">
        <v>11.11</v>
      </c>
      <c r="H18" s="191">
        <v>0</v>
      </c>
      <c r="I18" s="206">
        <v>0</v>
      </c>
      <c r="J18" s="192">
        <v>0</v>
      </c>
    </row>
    <row r="19" spans="1:10" ht="27.75" customHeight="1" x14ac:dyDescent="0.2">
      <c r="A19" s="155" t="s">
        <v>663</v>
      </c>
      <c r="B19" s="43" t="s">
        <v>1458</v>
      </c>
      <c r="C19" s="156" t="s">
        <v>770</v>
      </c>
      <c r="D19" s="187">
        <v>14.926</v>
      </c>
      <c r="E19" s="188">
        <v>1.19</v>
      </c>
      <c r="F19" s="189">
        <v>0.13</v>
      </c>
      <c r="G19" s="190">
        <v>12.28</v>
      </c>
      <c r="H19" s="191">
        <v>0</v>
      </c>
      <c r="I19" s="206">
        <v>0</v>
      </c>
      <c r="J19" s="192">
        <v>0</v>
      </c>
    </row>
    <row r="20" spans="1:10" ht="27.75" customHeight="1" x14ac:dyDescent="0.2">
      <c r="A20" s="155" t="s">
        <v>664</v>
      </c>
      <c r="B20" s="43" t="s">
        <v>1459</v>
      </c>
      <c r="C20" s="156" t="s">
        <v>770</v>
      </c>
      <c r="D20" s="187">
        <v>14.926</v>
      </c>
      <c r="E20" s="188">
        <v>1.19</v>
      </c>
      <c r="F20" s="189">
        <v>0.13</v>
      </c>
      <c r="G20" s="190">
        <v>13.85</v>
      </c>
      <c r="H20" s="191">
        <v>0</v>
      </c>
      <c r="I20" s="206">
        <v>0</v>
      </c>
      <c r="J20" s="192">
        <v>0</v>
      </c>
    </row>
    <row r="21" spans="1:10" ht="27.75" customHeight="1" x14ac:dyDescent="0.2">
      <c r="A21" s="155" t="s">
        <v>665</v>
      </c>
      <c r="B21" s="43" t="s">
        <v>1460</v>
      </c>
      <c r="C21" s="156" t="s">
        <v>770</v>
      </c>
      <c r="D21" s="187">
        <v>14.926</v>
      </c>
      <c r="E21" s="188">
        <v>1.19</v>
      </c>
      <c r="F21" s="189">
        <v>0.13</v>
      </c>
      <c r="G21" s="190">
        <v>18.309999999999999</v>
      </c>
      <c r="H21" s="191">
        <v>0</v>
      </c>
      <c r="I21" s="206">
        <v>0</v>
      </c>
      <c r="J21" s="192">
        <v>0</v>
      </c>
    </row>
    <row r="22" spans="1:10" ht="27.75" customHeight="1" x14ac:dyDescent="0.2">
      <c r="A22" s="155" t="s">
        <v>471</v>
      </c>
      <c r="B22" s="43" t="s">
        <v>1461</v>
      </c>
      <c r="C22" s="156" t="s">
        <v>468</v>
      </c>
      <c r="D22" s="187">
        <v>14.926</v>
      </c>
      <c r="E22" s="188">
        <v>1.19</v>
      </c>
      <c r="F22" s="189">
        <v>0.13</v>
      </c>
      <c r="G22" s="191">
        <v>0</v>
      </c>
      <c r="H22" s="191">
        <v>0</v>
      </c>
      <c r="I22" s="206">
        <v>0</v>
      </c>
      <c r="J22" s="192">
        <v>0</v>
      </c>
    </row>
    <row r="23" spans="1:10" ht="27.75" customHeight="1" x14ac:dyDescent="0.2">
      <c r="A23" s="155" t="s">
        <v>538</v>
      </c>
      <c r="B23" s="43" t="s">
        <v>1462</v>
      </c>
      <c r="C23" s="156">
        <v>0</v>
      </c>
      <c r="D23" s="187">
        <v>9.1470000000000002</v>
      </c>
      <c r="E23" s="188">
        <v>0.65700000000000003</v>
      </c>
      <c r="F23" s="189">
        <v>7.0000000000000007E-2</v>
      </c>
      <c r="G23" s="190">
        <v>10.68</v>
      </c>
      <c r="H23" s="190">
        <v>7.51</v>
      </c>
      <c r="I23" s="193">
        <v>7.51</v>
      </c>
      <c r="J23" s="194">
        <v>0.13300000000000001</v>
      </c>
    </row>
    <row r="24" spans="1:10" ht="27.75" customHeight="1" x14ac:dyDescent="0.2">
      <c r="A24" s="155" t="s">
        <v>539</v>
      </c>
      <c r="B24" s="43" t="s">
        <v>1463</v>
      </c>
      <c r="C24" s="156">
        <v>0</v>
      </c>
      <c r="D24" s="187">
        <v>9.1470000000000002</v>
      </c>
      <c r="E24" s="188">
        <v>0.65700000000000003</v>
      </c>
      <c r="F24" s="189">
        <v>7.0000000000000007E-2</v>
      </c>
      <c r="G24" s="190">
        <v>25.6</v>
      </c>
      <c r="H24" s="190">
        <v>7.51</v>
      </c>
      <c r="I24" s="193">
        <v>7.51</v>
      </c>
      <c r="J24" s="194">
        <v>0.13300000000000001</v>
      </c>
    </row>
    <row r="25" spans="1:10" ht="27.75" customHeight="1" x14ac:dyDescent="0.2">
      <c r="A25" s="155" t="s">
        <v>540</v>
      </c>
      <c r="B25" s="43" t="s">
        <v>1464</v>
      </c>
      <c r="C25" s="156">
        <v>0</v>
      </c>
      <c r="D25" s="187">
        <v>9.1470000000000002</v>
      </c>
      <c r="E25" s="188">
        <v>0.65700000000000003</v>
      </c>
      <c r="F25" s="189">
        <v>7.0000000000000007E-2</v>
      </c>
      <c r="G25" s="190">
        <v>37.49</v>
      </c>
      <c r="H25" s="190">
        <v>7.51</v>
      </c>
      <c r="I25" s="193">
        <v>7.51</v>
      </c>
      <c r="J25" s="194">
        <v>0.13300000000000001</v>
      </c>
    </row>
    <row r="26" spans="1:10" ht="27.75" customHeight="1" x14ac:dyDescent="0.2">
      <c r="A26" s="155" t="s">
        <v>541</v>
      </c>
      <c r="B26" s="43" t="s">
        <v>1465</v>
      </c>
      <c r="C26" s="156">
        <v>0</v>
      </c>
      <c r="D26" s="187">
        <v>9.1470000000000002</v>
      </c>
      <c r="E26" s="188">
        <v>0.65700000000000003</v>
      </c>
      <c r="F26" s="189">
        <v>7.0000000000000007E-2</v>
      </c>
      <c r="G26" s="190">
        <v>53.55</v>
      </c>
      <c r="H26" s="190">
        <v>7.51</v>
      </c>
      <c r="I26" s="193">
        <v>7.51</v>
      </c>
      <c r="J26" s="194">
        <v>0.13300000000000001</v>
      </c>
    </row>
    <row r="27" spans="1:10" ht="27.75" customHeight="1" x14ac:dyDescent="0.2">
      <c r="A27" s="155" t="s">
        <v>542</v>
      </c>
      <c r="B27" s="43" t="s">
        <v>1466</v>
      </c>
      <c r="C27" s="156">
        <v>0</v>
      </c>
      <c r="D27" s="187">
        <v>9.1470000000000002</v>
      </c>
      <c r="E27" s="188">
        <v>0.65700000000000003</v>
      </c>
      <c r="F27" s="189">
        <v>7.0000000000000007E-2</v>
      </c>
      <c r="G27" s="190">
        <v>105.63</v>
      </c>
      <c r="H27" s="190">
        <v>7.51</v>
      </c>
      <c r="I27" s="193">
        <v>7.51</v>
      </c>
      <c r="J27" s="194">
        <v>0.13300000000000001</v>
      </c>
    </row>
    <row r="28" spans="1:10" ht="27.75" customHeight="1" x14ac:dyDescent="0.2">
      <c r="A28" s="155" t="s">
        <v>472</v>
      </c>
      <c r="B28" s="43" t="s">
        <v>1467</v>
      </c>
      <c r="C28" s="159" t="s">
        <v>469</v>
      </c>
      <c r="D28" s="195">
        <v>42.087000000000003</v>
      </c>
      <c r="E28" s="196">
        <v>2.181</v>
      </c>
      <c r="F28" s="189">
        <v>0.94599999999999995</v>
      </c>
      <c r="G28" s="191">
        <v>0</v>
      </c>
      <c r="H28" s="191">
        <v>0</v>
      </c>
      <c r="I28" s="206">
        <v>0</v>
      </c>
      <c r="J28" s="192">
        <v>0</v>
      </c>
    </row>
    <row r="29" spans="1:10" ht="27.75" customHeight="1" x14ac:dyDescent="0.2">
      <c r="A29" s="155" t="s">
        <v>473</v>
      </c>
      <c r="B29" s="43" t="s">
        <v>1468</v>
      </c>
      <c r="C29" s="159">
        <v>0</v>
      </c>
      <c r="D29" s="187">
        <v>-14.503</v>
      </c>
      <c r="E29" s="188">
        <v>-1.1559999999999999</v>
      </c>
      <c r="F29" s="189">
        <v>-0.126</v>
      </c>
      <c r="G29" s="157">
        <v>0</v>
      </c>
      <c r="H29" s="191">
        <v>0</v>
      </c>
      <c r="I29" s="206">
        <v>0</v>
      </c>
      <c r="J29" s="192">
        <v>0</v>
      </c>
    </row>
    <row r="30" spans="1:10" ht="27.75" customHeight="1" x14ac:dyDescent="0.2">
      <c r="A30" s="155" t="s">
        <v>474</v>
      </c>
      <c r="B30" s="43" t="s">
        <v>1469</v>
      </c>
      <c r="C30" s="159">
        <v>0</v>
      </c>
      <c r="D30" s="187">
        <v>-14.503</v>
      </c>
      <c r="E30" s="188">
        <v>-1.1559999999999999</v>
      </c>
      <c r="F30" s="189">
        <v>-0.126</v>
      </c>
      <c r="G30" s="157">
        <v>0</v>
      </c>
      <c r="H30" s="191">
        <v>0</v>
      </c>
      <c r="I30" s="206">
        <v>0</v>
      </c>
      <c r="J30" s="194">
        <v>0.26400000000000001</v>
      </c>
    </row>
    <row r="31" spans="1:10" ht="27.75" customHeight="1" x14ac:dyDescent="0.2">
      <c r="A31" s="158" t="s">
        <v>666</v>
      </c>
      <c r="B31" s="43" t="s">
        <v>1470</v>
      </c>
      <c r="C31" s="159" t="s">
        <v>769</v>
      </c>
      <c r="D31" s="187">
        <v>9.3689999999999998</v>
      </c>
      <c r="E31" s="188">
        <v>0.747</v>
      </c>
      <c r="F31" s="189">
        <v>8.2000000000000003E-2</v>
      </c>
      <c r="G31" s="190">
        <v>5.18</v>
      </c>
      <c r="H31" s="191">
        <v>0</v>
      </c>
      <c r="I31" s="206">
        <v>0</v>
      </c>
      <c r="J31" s="192">
        <v>0</v>
      </c>
    </row>
    <row r="32" spans="1:10" ht="27.75" customHeight="1" x14ac:dyDescent="0.2">
      <c r="A32" s="158" t="s">
        <v>543</v>
      </c>
      <c r="B32" s="43" t="s">
        <v>1471</v>
      </c>
      <c r="C32" s="159" t="s">
        <v>467</v>
      </c>
      <c r="D32" s="187">
        <v>9.3689999999999998</v>
      </c>
      <c r="E32" s="188">
        <v>0.747</v>
      </c>
      <c r="F32" s="189">
        <v>8.2000000000000003E-2</v>
      </c>
      <c r="G32" s="191">
        <v>0</v>
      </c>
      <c r="H32" s="191">
        <v>0</v>
      </c>
      <c r="I32" s="206">
        <v>0</v>
      </c>
      <c r="J32" s="192">
        <v>0</v>
      </c>
    </row>
    <row r="33" spans="1:10" ht="27.75" customHeight="1" x14ac:dyDescent="0.2">
      <c r="A33" s="158" t="s">
        <v>667</v>
      </c>
      <c r="B33" s="43" t="s">
        <v>1472</v>
      </c>
      <c r="C33" s="159" t="s">
        <v>770</v>
      </c>
      <c r="D33" s="187">
        <v>9.9659999999999993</v>
      </c>
      <c r="E33" s="188">
        <v>0.79500000000000004</v>
      </c>
      <c r="F33" s="189">
        <v>8.6999999999999994E-2</v>
      </c>
      <c r="G33" s="190">
        <v>7.17</v>
      </c>
      <c r="H33" s="191">
        <v>0</v>
      </c>
      <c r="I33" s="206">
        <v>0</v>
      </c>
      <c r="J33" s="192">
        <v>0</v>
      </c>
    </row>
    <row r="34" spans="1:10" ht="27.75" customHeight="1" x14ac:dyDescent="0.2">
      <c r="A34" s="158" t="s">
        <v>668</v>
      </c>
      <c r="B34" s="43" t="s">
        <v>1473</v>
      </c>
      <c r="C34" s="159" t="s">
        <v>770</v>
      </c>
      <c r="D34" s="187">
        <v>9.9659999999999993</v>
      </c>
      <c r="E34" s="188">
        <v>0.79500000000000004</v>
      </c>
      <c r="F34" s="189">
        <v>8.6999999999999994E-2</v>
      </c>
      <c r="G34" s="190">
        <v>7.42</v>
      </c>
      <c r="H34" s="191">
        <v>0</v>
      </c>
      <c r="I34" s="206">
        <v>0</v>
      </c>
      <c r="J34" s="192">
        <v>0</v>
      </c>
    </row>
    <row r="35" spans="1:10" ht="27.75" customHeight="1" x14ac:dyDescent="0.2">
      <c r="A35" s="158" t="s">
        <v>669</v>
      </c>
      <c r="B35" s="43" t="s">
        <v>1474</v>
      </c>
      <c r="C35" s="159" t="s">
        <v>770</v>
      </c>
      <c r="D35" s="187">
        <v>9.9659999999999993</v>
      </c>
      <c r="E35" s="188">
        <v>0.79500000000000004</v>
      </c>
      <c r="F35" s="189">
        <v>8.6999999999999994E-2</v>
      </c>
      <c r="G35" s="190">
        <v>8.1999999999999993</v>
      </c>
      <c r="H35" s="191">
        <v>0</v>
      </c>
      <c r="I35" s="206">
        <v>0</v>
      </c>
      <c r="J35" s="192">
        <v>0</v>
      </c>
    </row>
    <row r="36" spans="1:10" ht="27.75" customHeight="1" x14ac:dyDescent="0.2">
      <c r="A36" s="158" t="s">
        <v>670</v>
      </c>
      <c r="B36" s="43" t="s">
        <v>1475</v>
      </c>
      <c r="C36" s="159" t="s">
        <v>770</v>
      </c>
      <c r="D36" s="187">
        <v>9.9659999999999993</v>
      </c>
      <c r="E36" s="188">
        <v>0.79500000000000004</v>
      </c>
      <c r="F36" s="189">
        <v>8.6999999999999994E-2</v>
      </c>
      <c r="G36" s="190">
        <v>9.25</v>
      </c>
      <c r="H36" s="191">
        <v>0</v>
      </c>
      <c r="I36" s="206">
        <v>0</v>
      </c>
      <c r="J36" s="192">
        <v>0</v>
      </c>
    </row>
    <row r="37" spans="1:10" ht="27.75" customHeight="1" x14ac:dyDescent="0.2">
      <c r="A37" s="158" t="s">
        <v>671</v>
      </c>
      <c r="B37" s="43" t="s">
        <v>1476</v>
      </c>
      <c r="C37" s="159" t="s">
        <v>770</v>
      </c>
      <c r="D37" s="187">
        <v>9.9659999999999993</v>
      </c>
      <c r="E37" s="188">
        <v>0.79500000000000004</v>
      </c>
      <c r="F37" s="189">
        <v>8.6999999999999994E-2</v>
      </c>
      <c r="G37" s="190">
        <v>12.23</v>
      </c>
      <c r="H37" s="191">
        <v>0</v>
      </c>
      <c r="I37" s="206">
        <v>0</v>
      </c>
      <c r="J37" s="192">
        <v>0</v>
      </c>
    </row>
    <row r="38" spans="1:10" ht="27.75" customHeight="1" x14ac:dyDescent="0.2">
      <c r="A38" s="158" t="s">
        <v>475</v>
      </c>
      <c r="B38" s="43" t="s">
        <v>1477</v>
      </c>
      <c r="C38" s="159" t="s">
        <v>468</v>
      </c>
      <c r="D38" s="187">
        <v>9.9659999999999993</v>
      </c>
      <c r="E38" s="188">
        <v>0.79500000000000004</v>
      </c>
      <c r="F38" s="189">
        <v>8.6999999999999994E-2</v>
      </c>
      <c r="G38" s="191">
        <v>0</v>
      </c>
      <c r="H38" s="191">
        <v>0</v>
      </c>
      <c r="I38" s="206">
        <v>0</v>
      </c>
      <c r="J38" s="192">
        <v>0</v>
      </c>
    </row>
    <row r="39" spans="1:10" ht="27.75" customHeight="1" x14ac:dyDescent="0.2">
      <c r="A39" s="158" t="s">
        <v>544</v>
      </c>
      <c r="B39" s="43" t="s">
        <v>1478</v>
      </c>
      <c r="C39" s="159">
        <v>0</v>
      </c>
      <c r="D39" s="187">
        <v>6.1070000000000002</v>
      </c>
      <c r="E39" s="188">
        <v>0.438</v>
      </c>
      <c r="F39" s="189">
        <v>4.7E-2</v>
      </c>
      <c r="G39" s="190">
        <v>7.13</v>
      </c>
      <c r="H39" s="190">
        <v>5.01</v>
      </c>
      <c r="I39" s="193">
        <v>5.01</v>
      </c>
      <c r="J39" s="194">
        <v>8.8999999999999996E-2</v>
      </c>
    </row>
    <row r="40" spans="1:10" ht="27.75" customHeight="1" x14ac:dyDescent="0.2">
      <c r="A40" s="158" t="s">
        <v>545</v>
      </c>
      <c r="B40" s="43" t="s">
        <v>1479</v>
      </c>
      <c r="C40" s="159">
        <v>0</v>
      </c>
      <c r="D40" s="187">
        <v>6.1070000000000002</v>
      </c>
      <c r="E40" s="188">
        <v>0.438</v>
      </c>
      <c r="F40" s="189">
        <v>4.7E-2</v>
      </c>
      <c r="G40" s="190">
        <v>17.09</v>
      </c>
      <c r="H40" s="190">
        <v>5.01</v>
      </c>
      <c r="I40" s="193">
        <v>5.01</v>
      </c>
      <c r="J40" s="194">
        <v>8.8999999999999996E-2</v>
      </c>
    </row>
    <row r="41" spans="1:10" ht="27.75" customHeight="1" x14ac:dyDescent="0.2">
      <c r="A41" s="158" t="s">
        <v>546</v>
      </c>
      <c r="B41" s="43" t="s">
        <v>1480</v>
      </c>
      <c r="C41" s="159">
        <v>0</v>
      </c>
      <c r="D41" s="187">
        <v>6.1070000000000002</v>
      </c>
      <c r="E41" s="188">
        <v>0.438</v>
      </c>
      <c r="F41" s="189">
        <v>4.7E-2</v>
      </c>
      <c r="G41" s="190">
        <v>25.03</v>
      </c>
      <c r="H41" s="190">
        <v>5.01</v>
      </c>
      <c r="I41" s="193">
        <v>5.01</v>
      </c>
      <c r="J41" s="194">
        <v>8.8999999999999996E-2</v>
      </c>
    </row>
    <row r="42" spans="1:10" ht="27.75" customHeight="1" x14ac:dyDescent="0.2">
      <c r="A42" s="158" t="s">
        <v>547</v>
      </c>
      <c r="B42" s="43" t="s">
        <v>1481</v>
      </c>
      <c r="C42" s="159">
        <v>0</v>
      </c>
      <c r="D42" s="187">
        <v>6.1070000000000002</v>
      </c>
      <c r="E42" s="188">
        <v>0.438</v>
      </c>
      <c r="F42" s="189">
        <v>4.7E-2</v>
      </c>
      <c r="G42" s="190">
        <v>35.75</v>
      </c>
      <c r="H42" s="190">
        <v>5.01</v>
      </c>
      <c r="I42" s="193">
        <v>5.01</v>
      </c>
      <c r="J42" s="194">
        <v>8.8999999999999996E-2</v>
      </c>
    </row>
    <row r="43" spans="1:10" ht="27.75" customHeight="1" x14ac:dyDescent="0.2">
      <c r="A43" s="158" t="s">
        <v>548</v>
      </c>
      <c r="B43" s="43" t="s">
        <v>1482</v>
      </c>
      <c r="C43" s="159">
        <v>0</v>
      </c>
      <c r="D43" s="187">
        <v>6.1070000000000002</v>
      </c>
      <c r="E43" s="188">
        <v>0.438</v>
      </c>
      <c r="F43" s="189">
        <v>4.7E-2</v>
      </c>
      <c r="G43" s="190">
        <v>70.53</v>
      </c>
      <c r="H43" s="190">
        <v>5.01</v>
      </c>
      <c r="I43" s="193">
        <v>5.01</v>
      </c>
      <c r="J43" s="194">
        <v>8.8999999999999996E-2</v>
      </c>
    </row>
    <row r="44" spans="1:10" ht="27.75" customHeight="1" x14ac:dyDescent="0.2">
      <c r="A44" s="158" t="s">
        <v>549</v>
      </c>
      <c r="B44" s="43" t="s">
        <v>1439</v>
      </c>
      <c r="C44" s="159">
        <v>0</v>
      </c>
      <c r="D44" s="187">
        <v>6.4580000000000002</v>
      </c>
      <c r="E44" s="188">
        <v>0.34100000000000003</v>
      </c>
      <c r="F44" s="189">
        <v>3.4000000000000002E-2</v>
      </c>
      <c r="G44" s="190">
        <v>9.31</v>
      </c>
      <c r="H44" s="190">
        <v>7.22</v>
      </c>
      <c r="I44" s="193">
        <v>7.22</v>
      </c>
      <c r="J44" s="194">
        <v>8.1000000000000003E-2</v>
      </c>
    </row>
    <row r="45" spans="1:10" ht="27.75" customHeight="1" x14ac:dyDescent="0.2">
      <c r="A45" s="158" t="s">
        <v>550</v>
      </c>
      <c r="B45" s="43" t="s">
        <v>1440</v>
      </c>
      <c r="C45" s="159">
        <v>0</v>
      </c>
      <c r="D45" s="187">
        <v>6.4580000000000002</v>
      </c>
      <c r="E45" s="188">
        <v>0.34100000000000003</v>
      </c>
      <c r="F45" s="189">
        <v>3.4000000000000002E-2</v>
      </c>
      <c r="G45" s="190">
        <v>25.98</v>
      </c>
      <c r="H45" s="190">
        <v>7.22</v>
      </c>
      <c r="I45" s="193">
        <v>7.22</v>
      </c>
      <c r="J45" s="194">
        <v>8.1000000000000003E-2</v>
      </c>
    </row>
    <row r="46" spans="1:10" ht="27.75" customHeight="1" x14ac:dyDescent="0.2">
      <c r="A46" s="158" t="s">
        <v>551</v>
      </c>
      <c r="B46" s="43" t="s">
        <v>1441</v>
      </c>
      <c r="C46" s="159">
        <v>0</v>
      </c>
      <c r="D46" s="187">
        <v>6.4580000000000002</v>
      </c>
      <c r="E46" s="188">
        <v>0.34100000000000003</v>
      </c>
      <c r="F46" s="189">
        <v>3.4000000000000002E-2</v>
      </c>
      <c r="G46" s="190">
        <v>39.270000000000003</v>
      </c>
      <c r="H46" s="190">
        <v>7.22</v>
      </c>
      <c r="I46" s="193">
        <v>7.22</v>
      </c>
      <c r="J46" s="194">
        <v>8.1000000000000003E-2</v>
      </c>
    </row>
    <row r="47" spans="1:10" ht="27.75" customHeight="1" x14ac:dyDescent="0.2">
      <c r="A47" s="158" t="s">
        <v>552</v>
      </c>
      <c r="B47" s="43" t="s">
        <v>1442</v>
      </c>
      <c r="C47" s="159">
        <v>0</v>
      </c>
      <c r="D47" s="187">
        <v>6.4580000000000002</v>
      </c>
      <c r="E47" s="188">
        <v>0.34100000000000003</v>
      </c>
      <c r="F47" s="189">
        <v>3.4000000000000002E-2</v>
      </c>
      <c r="G47" s="190">
        <v>57.21</v>
      </c>
      <c r="H47" s="190">
        <v>7.22</v>
      </c>
      <c r="I47" s="193">
        <v>7.22</v>
      </c>
      <c r="J47" s="194">
        <v>8.1000000000000003E-2</v>
      </c>
    </row>
    <row r="48" spans="1:10" ht="27.75" customHeight="1" x14ac:dyDescent="0.2">
      <c r="A48" s="158" t="s">
        <v>553</v>
      </c>
      <c r="B48" s="43" t="s">
        <v>1443</v>
      </c>
      <c r="C48" s="159">
        <v>0</v>
      </c>
      <c r="D48" s="187">
        <v>6.4580000000000002</v>
      </c>
      <c r="E48" s="188">
        <v>0.34100000000000003</v>
      </c>
      <c r="F48" s="189">
        <v>3.4000000000000002E-2</v>
      </c>
      <c r="G48" s="190">
        <v>115.41</v>
      </c>
      <c r="H48" s="190">
        <v>7.22</v>
      </c>
      <c r="I48" s="193">
        <v>7.22</v>
      </c>
      <c r="J48" s="194">
        <v>8.1000000000000003E-2</v>
      </c>
    </row>
    <row r="49" spans="1:10" ht="27.75" customHeight="1" x14ac:dyDescent="0.2">
      <c r="A49" s="158" t="s">
        <v>554</v>
      </c>
      <c r="B49" s="43" t="s">
        <v>1444</v>
      </c>
      <c r="C49" s="159">
        <v>0</v>
      </c>
      <c r="D49" s="187">
        <v>5.9379999999999997</v>
      </c>
      <c r="E49" s="188">
        <v>0.248</v>
      </c>
      <c r="F49" s="189">
        <v>2.3E-2</v>
      </c>
      <c r="G49" s="190">
        <v>102.3</v>
      </c>
      <c r="H49" s="190">
        <v>8.25</v>
      </c>
      <c r="I49" s="193">
        <v>8.25</v>
      </c>
      <c r="J49" s="194">
        <v>6.7000000000000004E-2</v>
      </c>
    </row>
    <row r="50" spans="1:10" ht="27.75" customHeight="1" x14ac:dyDescent="0.2">
      <c r="A50" s="158" t="s">
        <v>555</v>
      </c>
      <c r="B50" s="43" t="s">
        <v>1445</v>
      </c>
      <c r="C50" s="159">
        <v>0</v>
      </c>
      <c r="D50" s="187">
        <v>5.9379999999999997</v>
      </c>
      <c r="E50" s="188">
        <v>0.248</v>
      </c>
      <c r="F50" s="189">
        <v>2.3E-2</v>
      </c>
      <c r="G50" s="190">
        <v>244.86</v>
      </c>
      <c r="H50" s="190">
        <v>8.25</v>
      </c>
      <c r="I50" s="193">
        <v>8.25</v>
      </c>
      <c r="J50" s="194">
        <v>6.7000000000000004E-2</v>
      </c>
    </row>
    <row r="51" spans="1:10" ht="27.75" customHeight="1" x14ac:dyDescent="0.2">
      <c r="A51" s="158" t="s">
        <v>556</v>
      </c>
      <c r="B51" s="43" t="s">
        <v>1446</v>
      </c>
      <c r="C51" s="159">
        <v>0</v>
      </c>
      <c r="D51" s="187">
        <v>5.9379999999999997</v>
      </c>
      <c r="E51" s="188">
        <v>0.248</v>
      </c>
      <c r="F51" s="189">
        <v>2.3E-2</v>
      </c>
      <c r="G51" s="190">
        <v>430.59</v>
      </c>
      <c r="H51" s="190">
        <v>8.25</v>
      </c>
      <c r="I51" s="193">
        <v>8.25</v>
      </c>
      <c r="J51" s="194">
        <v>6.7000000000000004E-2</v>
      </c>
    </row>
    <row r="52" spans="1:10" ht="27.75" customHeight="1" x14ac:dyDescent="0.2">
      <c r="A52" s="158" t="s">
        <v>557</v>
      </c>
      <c r="B52" s="43" t="s">
        <v>1447</v>
      </c>
      <c r="C52" s="159">
        <v>0</v>
      </c>
      <c r="D52" s="187">
        <v>5.9379999999999997</v>
      </c>
      <c r="E52" s="188">
        <v>0.248</v>
      </c>
      <c r="F52" s="189">
        <v>2.3E-2</v>
      </c>
      <c r="G52" s="190">
        <v>833.22</v>
      </c>
      <c r="H52" s="190">
        <v>8.25</v>
      </c>
      <c r="I52" s="193">
        <v>8.25</v>
      </c>
      <c r="J52" s="194">
        <v>6.7000000000000004E-2</v>
      </c>
    </row>
    <row r="53" spans="1:10" ht="27.75" customHeight="1" x14ac:dyDescent="0.2">
      <c r="A53" s="158" t="s">
        <v>558</v>
      </c>
      <c r="B53" s="43" t="s">
        <v>1448</v>
      </c>
      <c r="C53" s="159">
        <v>0</v>
      </c>
      <c r="D53" s="187">
        <v>5.9379999999999997</v>
      </c>
      <c r="E53" s="188">
        <v>0.248</v>
      </c>
      <c r="F53" s="189">
        <v>2.3E-2</v>
      </c>
      <c r="G53" s="190">
        <v>1564.7</v>
      </c>
      <c r="H53" s="190">
        <v>8.25</v>
      </c>
      <c r="I53" s="193">
        <v>8.25</v>
      </c>
      <c r="J53" s="194">
        <v>6.7000000000000004E-2</v>
      </c>
    </row>
    <row r="54" spans="1:10" ht="27.75" customHeight="1" x14ac:dyDescent="0.2">
      <c r="A54" s="158" t="s">
        <v>476</v>
      </c>
      <c r="B54" s="43" t="s">
        <v>1483</v>
      </c>
      <c r="C54" s="159" t="s">
        <v>469</v>
      </c>
      <c r="D54" s="195">
        <v>28.102</v>
      </c>
      <c r="E54" s="196">
        <v>1.4570000000000001</v>
      </c>
      <c r="F54" s="189">
        <v>0.63200000000000001</v>
      </c>
      <c r="G54" s="191">
        <v>0</v>
      </c>
      <c r="H54" s="191">
        <v>0</v>
      </c>
      <c r="I54" s="206">
        <v>0</v>
      </c>
      <c r="J54" s="192">
        <v>0</v>
      </c>
    </row>
    <row r="55" spans="1:10" ht="27.75" customHeight="1" x14ac:dyDescent="0.2">
      <c r="A55" s="158" t="s">
        <v>477</v>
      </c>
      <c r="B55" s="43" t="s">
        <v>1484</v>
      </c>
      <c r="C55" s="159">
        <v>0</v>
      </c>
      <c r="D55" s="187">
        <v>-14.503</v>
      </c>
      <c r="E55" s="188">
        <v>-1.1559999999999999</v>
      </c>
      <c r="F55" s="189">
        <v>-0.126</v>
      </c>
      <c r="G55" s="157">
        <v>0</v>
      </c>
      <c r="H55" s="191">
        <v>0</v>
      </c>
      <c r="I55" s="206">
        <v>0</v>
      </c>
      <c r="J55" s="192">
        <v>0</v>
      </c>
    </row>
    <row r="56" spans="1:10" ht="27.75" customHeight="1" x14ac:dyDescent="0.2">
      <c r="A56" s="158" t="s">
        <v>478</v>
      </c>
      <c r="B56" s="43" t="s">
        <v>1451</v>
      </c>
      <c r="C56" s="159">
        <v>0</v>
      </c>
      <c r="D56" s="187">
        <v>-12.444000000000001</v>
      </c>
      <c r="E56" s="188">
        <v>-0.93100000000000005</v>
      </c>
      <c r="F56" s="189">
        <v>-0.10100000000000001</v>
      </c>
      <c r="G56" s="157">
        <v>0</v>
      </c>
      <c r="H56" s="191">
        <v>0</v>
      </c>
      <c r="I56" s="206">
        <v>0</v>
      </c>
      <c r="J56" s="192">
        <v>0</v>
      </c>
    </row>
    <row r="57" spans="1:10" ht="27.75" customHeight="1" x14ac:dyDescent="0.2">
      <c r="A57" s="158" t="s">
        <v>479</v>
      </c>
      <c r="B57" s="43" t="s">
        <v>1485</v>
      </c>
      <c r="C57" s="159">
        <v>0</v>
      </c>
      <c r="D57" s="187">
        <v>-14.503</v>
      </c>
      <c r="E57" s="188">
        <v>-1.1559999999999999</v>
      </c>
      <c r="F57" s="189">
        <v>-0.126</v>
      </c>
      <c r="G57" s="157">
        <v>0</v>
      </c>
      <c r="H57" s="191">
        <v>0</v>
      </c>
      <c r="I57" s="206">
        <v>0</v>
      </c>
      <c r="J57" s="194">
        <v>0.26400000000000001</v>
      </c>
    </row>
    <row r="58" spans="1:10" ht="27.75" customHeight="1" x14ac:dyDescent="0.2">
      <c r="A58" s="158" t="s">
        <v>480</v>
      </c>
      <c r="B58" s="43" t="s">
        <v>1486</v>
      </c>
      <c r="C58" s="159">
        <v>0</v>
      </c>
      <c r="D58" s="187">
        <v>-12.444000000000001</v>
      </c>
      <c r="E58" s="188">
        <v>-0.93100000000000005</v>
      </c>
      <c r="F58" s="189">
        <v>-0.10100000000000001</v>
      </c>
      <c r="G58" s="157">
        <v>0</v>
      </c>
      <c r="H58" s="191">
        <v>0</v>
      </c>
      <c r="I58" s="206">
        <v>0</v>
      </c>
      <c r="J58" s="194">
        <v>0.189</v>
      </c>
    </row>
    <row r="59" spans="1:10" ht="27.75" customHeight="1" x14ac:dyDescent="0.2">
      <c r="A59" s="158" t="s">
        <v>481</v>
      </c>
      <c r="B59" s="43" t="s">
        <v>1487</v>
      </c>
      <c r="C59" s="159">
        <v>0</v>
      </c>
      <c r="D59" s="187">
        <v>-7.7859999999999996</v>
      </c>
      <c r="E59" s="188">
        <v>-0.41199999999999998</v>
      </c>
      <c r="F59" s="189">
        <v>-4.1000000000000002E-2</v>
      </c>
      <c r="G59" s="157">
        <v>0</v>
      </c>
      <c r="H59" s="191">
        <v>0</v>
      </c>
      <c r="I59" s="206">
        <v>0</v>
      </c>
      <c r="J59" s="194">
        <v>0.159</v>
      </c>
    </row>
    <row r="60" spans="1:10" ht="27.75" customHeight="1" x14ac:dyDescent="0.2">
      <c r="A60" s="155" t="s">
        <v>672</v>
      </c>
      <c r="B60" s="27"/>
      <c r="C60" s="159" t="s">
        <v>769</v>
      </c>
      <c r="D60" s="187">
        <v>6.5149999999999997</v>
      </c>
      <c r="E60" s="188">
        <v>0.51900000000000002</v>
      </c>
      <c r="F60" s="189">
        <v>5.7000000000000002E-2</v>
      </c>
      <c r="G60" s="190">
        <v>3.6</v>
      </c>
      <c r="H60" s="191">
        <v>0</v>
      </c>
      <c r="I60" s="206">
        <v>0</v>
      </c>
      <c r="J60" s="192">
        <v>0</v>
      </c>
    </row>
    <row r="61" spans="1:10" ht="27.75" customHeight="1" x14ac:dyDescent="0.2">
      <c r="A61" s="155" t="s">
        <v>703</v>
      </c>
      <c r="B61" s="27"/>
      <c r="C61" s="159" t="s">
        <v>467</v>
      </c>
      <c r="D61" s="187">
        <v>6.5149999999999997</v>
      </c>
      <c r="E61" s="188">
        <v>0.51900000000000002</v>
      </c>
      <c r="F61" s="189">
        <v>5.7000000000000002E-2</v>
      </c>
      <c r="G61" s="191">
        <v>0</v>
      </c>
      <c r="H61" s="191">
        <v>0</v>
      </c>
      <c r="I61" s="206">
        <v>0</v>
      </c>
      <c r="J61" s="192">
        <v>0</v>
      </c>
    </row>
    <row r="62" spans="1:10" ht="27.75" customHeight="1" x14ac:dyDescent="0.2">
      <c r="A62" s="155" t="s">
        <v>673</v>
      </c>
      <c r="B62" s="27"/>
      <c r="C62" s="159" t="s">
        <v>770</v>
      </c>
      <c r="D62" s="187">
        <v>6.93</v>
      </c>
      <c r="E62" s="188">
        <v>0.55300000000000005</v>
      </c>
      <c r="F62" s="189">
        <v>0.06</v>
      </c>
      <c r="G62" s="190">
        <v>4.9800000000000004</v>
      </c>
      <c r="H62" s="191">
        <v>0</v>
      </c>
      <c r="I62" s="206">
        <v>0</v>
      </c>
      <c r="J62" s="192">
        <v>0</v>
      </c>
    </row>
    <row r="63" spans="1:10" ht="27.75" customHeight="1" x14ac:dyDescent="0.2">
      <c r="A63" s="155" t="s">
        <v>674</v>
      </c>
      <c r="B63" s="27"/>
      <c r="C63" s="159" t="s">
        <v>770</v>
      </c>
      <c r="D63" s="187">
        <v>6.93</v>
      </c>
      <c r="E63" s="188">
        <v>0.55300000000000005</v>
      </c>
      <c r="F63" s="189">
        <v>0.06</v>
      </c>
      <c r="G63" s="190">
        <v>5.16</v>
      </c>
      <c r="H63" s="191">
        <v>0</v>
      </c>
      <c r="I63" s="206">
        <v>0</v>
      </c>
      <c r="J63" s="192">
        <v>0</v>
      </c>
    </row>
    <row r="64" spans="1:10" ht="27.75" customHeight="1" x14ac:dyDescent="0.2">
      <c r="A64" s="155" t="s">
        <v>675</v>
      </c>
      <c r="B64" s="27"/>
      <c r="C64" s="159" t="s">
        <v>770</v>
      </c>
      <c r="D64" s="187">
        <v>6.93</v>
      </c>
      <c r="E64" s="188">
        <v>0.55300000000000005</v>
      </c>
      <c r="F64" s="189">
        <v>0.06</v>
      </c>
      <c r="G64" s="190">
        <v>5.7</v>
      </c>
      <c r="H64" s="191">
        <v>0</v>
      </c>
      <c r="I64" s="206">
        <v>0</v>
      </c>
      <c r="J64" s="192">
        <v>0</v>
      </c>
    </row>
    <row r="65" spans="1:10" ht="27.75" customHeight="1" x14ac:dyDescent="0.2">
      <c r="A65" s="155" t="s">
        <v>676</v>
      </c>
      <c r="B65" s="27"/>
      <c r="C65" s="159" t="s">
        <v>770</v>
      </c>
      <c r="D65" s="187">
        <v>6.93</v>
      </c>
      <c r="E65" s="188">
        <v>0.55300000000000005</v>
      </c>
      <c r="F65" s="189">
        <v>0.06</v>
      </c>
      <c r="G65" s="190">
        <v>6.43</v>
      </c>
      <c r="H65" s="191">
        <v>0</v>
      </c>
      <c r="I65" s="206">
        <v>0</v>
      </c>
      <c r="J65" s="192">
        <v>0</v>
      </c>
    </row>
    <row r="66" spans="1:10" ht="27.75" customHeight="1" x14ac:dyDescent="0.2">
      <c r="A66" s="155" t="s">
        <v>677</v>
      </c>
      <c r="B66" s="27"/>
      <c r="C66" s="159" t="s">
        <v>770</v>
      </c>
      <c r="D66" s="187">
        <v>6.93</v>
      </c>
      <c r="E66" s="188">
        <v>0.55300000000000005</v>
      </c>
      <c r="F66" s="189">
        <v>0.06</v>
      </c>
      <c r="G66" s="190">
        <v>8.5</v>
      </c>
      <c r="H66" s="191">
        <v>0</v>
      </c>
      <c r="I66" s="206">
        <v>0</v>
      </c>
      <c r="J66" s="192">
        <v>0</v>
      </c>
    </row>
    <row r="67" spans="1:10" ht="27.75" customHeight="1" x14ac:dyDescent="0.2">
      <c r="A67" s="155" t="s">
        <v>482</v>
      </c>
      <c r="B67" s="27"/>
      <c r="C67" s="159" t="s">
        <v>468</v>
      </c>
      <c r="D67" s="187">
        <v>6.93</v>
      </c>
      <c r="E67" s="188">
        <v>0.55300000000000005</v>
      </c>
      <c r="F67" s="189">
        <v>0.06</v>
      </c>
      <c r="G67" s="191">
        <v>0</v>
      </c>
      <c r="H67" s="191">
        <v>0</v>
      </c>
      <c r="I67" s="206">
        <v>0</v>
      </c>
      <c r="J67" s="192">
        <v>0</v>
      </c>
    </row>
    <row r="68" spans="1:10" ht="27.75" customHeight="1" x14ac:dyDescent="0.2">
      <c r="A68" s="155" t="s">
        <v>619</v>
      </c>
      <c r="B68" s="27"/>
      <c r="C68" s="159">
        <v>0</v>
      </c>
      <c r="D68" s="187">
        <v>4.2469999999999999</v>
      </c>
      <c r="E68" s="188">
        <v>0.30499999999999999</v>
      </c>
      <c r="F68" s="189">
        <v>3.3000000000000002E-2</v>
      </c>
      <c r="G68" s="190">
        <v>4.96</v>
      </c>
      <c r="H68" s="190">
        <v>3.49</v>
      </c>
      <c r="I68" s="193">
        <v>3.49</v>
      </c>
      <c r="J68" s="194">
        <v>6.2E-2</v>
      </c>
    </row>
    <row r="69" spans="1:10" ht="27.75" customHeight="1" x14ac:dyDescent="0.2">
      <c r="A69" s="155" t="s">
        <v>620</v>
      </c>
      <c r="B69" s="27"/>
      <c r="C69" s="159">
        <v>0</v>
      </c>
      <c r="D69" s="187">
        <v>4.2469999999999999</v>
      </c>
      <c r="E69" s="188">
        <v>0.30499999999999999</v>
      </c>
      <c r="F69" s="189">
        <v>3.3000000000000002E-2</v>
      </c>
      <c r="G69" s="190">
        <v>11.88</v>
      </c>
      <c r="H69" s="190">
        <v>3.49</v>
      </c>
      <c r="I69" s="193">
        <v>3.49</v>
      </c>
      <c r="J69" s="194">
        <v>6.2E-2</v>
      </c>
    </row>
    <row r="70" spans="1:10" ht="27.75" customHeight="1" x14ac:dyDescent="0.2">
      <c r="A70" s="155" t="s">
        <v>621</v>
      </c>
      <c r="B70" s="27"/>
      <c r="C70" s="159">
        <v>0</v>
      </c>
      <c r="D70" s="187">
        <v>4.2469999999999999</v>
      </c>
      <c r="E70" s="188">
        <v>0.30499999999999999</v>
      </c>
      <c r="F70" s="189">
        <v>3.3000000000000002E-2</v>
      </c>
      <c r="G70" s="190">
        <v>17.399999999999999</v>
      </c>
      <c r="H70" s="190">
        <v>3.49</v>
      </c>
      <c r="I70" s="193">
        <v>3.49</v>
      </c>
      <c r="J70" s="194">
        <v>6.2E-2</v>
      </c>
    </row>
    <row r="71" spans="1:10" ht="27.75" customHeight="1" x14ac:dyDescent="0.2">
      <c r="A71" s="155" t="s">
        <v>622</v>
      </c>
      <c r="B71" s="27"/>
      <c r="C71" s="159">
        <v>0</v>
      </c>
      <c r="D71" s="187">
        <v>4.2469999999999999</v>
      </c>
      <c r="E71" s="188">
        <v>0.30499999999999999</v>
      </c>
      <c r="F71" s="189">
        <v>3.3000000000000002E-2</v>
      </c>
      <c r="G71" s="190">
        <v>24.86</v>
      </c>
      <c r="H71" s="190">
        <v>3.49</v>
      </c>
      <c r="I71" s="193">
        <v>3.49</v>
      </c>
      <c r="J71" s="194">
        <v>6.2E-2</v>
      </c>
    </row>
    <row r="72" spans="1:10" ht="27.75" customHeight="1" x14ac:dyDescent="0.2">
      <c r="A72" s="155" t="s">
        <v>623</v>
      </c>
      <c r="B72" s="27"/>
      <c r="C72" s="159">
        <v>0</v>
      </c>
      <c r="D72" s="187">
        <v>4.2469999999999999</v>
      </c>
      <c r="E72" s="188">
        <v>0.30499999999999999</v>
      </c>
      <c r="F72" s="189">
        <v>3.3000000000000002E-2</v>
      </c>
      <c r="G72" s="190">
        <v>49.04</v>
      </c>
      <c r="H72" s="190">
        <v>3.49</v>
      </c>
      <c r="I72" s="193">
        <v>3.49</v>
      </c>
      <c r="J72" s="194">
        <v>6.2E-2</v>
      </c>
    </row>
    <row r="73" spans="1:10" ht="27.75" customHeight="1" x14ac:dyDescent="0.2">
      <c r="A73" s="155" t="s">
        <v>624</v>
      </c>
      <c r="B73" s="27"/>
      <c r="C73" s="159">
        <v>0</v>
      </c>
      <c r="D73" s="187">
        <v>4.391</v>
      </c>
      <c r="E73" s="188">
        <v>0.23200000000000001</v>
      </c>
      <c r="F73" s="189">
        <v>2.3E-2</v>
      </c>
      <c r="G73" s="190">
        <v>6.33</v>
      </c>
      <c r="H73" s="190">
        <v>4.91</v>
      </c>
      <c r="I73" s="193">
        <v>4.91</v>
      </c>
      <c r="J73" s="194">
        <v>5.5E-2</v>
      </c>
    </row>
    <row r="74" spans="1:10" ht="27.75" customHeight="1" x14ac:dyDescent="0.2">
      <c r="A74" s="155" t="s">
        <v>625</v>
      </c>
      <c r="B74" s="27"/>
      <c r="C74" s="159">
        <v>0</v>
      </c>
      <c r="D74" s="187">
        <v>4.391</v>
      </c>
      <c r="E74" s="188">
        <v>0.23200000000000001</v>
      </c>
      <c r="F74" s="189">
        <v>2.3E-2</v>
      </c>
      <c r="G74" s="190">
        <v>17.66</v>
      </c>
      <c r="H74" s="190">
        <v>4.91</v>
      </c>
      <c r="I74" s="193">
        <v>4.91</v>
      </c>
      <c r="J74" s="194">
        <v>5.5E-2</v>
      </c>
    </row>
    <row r="75" spans="1:10" ht="27.75" customHeight="1" x14ac:dyDescent="0.2">
      <c r="A75" s="155" t="s">
        <v>626</v>
      </c>
      <c r="B75" s="27"/>
      <c r="C75" s="159">
        <v>0</v>
      </c>
      <c r="D75" s="187">
        <v>4.391</v>
      </c>
      <c r="E75" s="188">
        <v>0.23200000000000001</v>
      </c>
      <c r="F75" s="189">
        <v>2.3E-2</v>
      </c>
      <c r="G75" s="190">
        <v>26.7</v>
      </c>
      <c r="H75" s="190">
        <v>4.91</v>
      </c>
      <c r="I75" s="193">
        <v>4.91</v>
      </c>
      <c r="J75" s="194">
        <v>5.5E-2</v>
      </c>
    </row>
    <row r="76" spans="1:10" ht="27.75" customHeight="1" x14ac:dyDescent="0.2">
      <c r="A76" s="155" t="s">
        <v>627</v>
      </c>
      <c r="B76" s="27"/>
      <c r="C76" s="159">
        <v>0</v>
      </c>
      <c r="D76" s="187">
        <v>4.391</v>
      </c>
      <c r="E76" s="188">
        <v>0.23200000000000001</v>
      </c>
      <c r="F76" s="189">
        <v>2.3E-2</v>
      </c>
      <c r="G76" s="190">
        <v>38.9</v>
      </c>
      <c r="H76" s="190">
        <v>4.91</v>
      </c>
      <c r="I76" s="193">
        <v>4.91</v>
      </c>
      <c r="J76" s="194">
        <v>5.5E-2</v>
      </c>
    </row>
    <row r="77" spans="1:10" ht="27.75" customHeight="1" x14ac:dyDescent="0.2">
      <c r="A77" s="155" t="s">
        <v>628</v>
      </c>
      <c r="B77" s="27"/>
      <c r="C77" s="159">
        <v>0</v>
      </c>
      <c r="D77" s="187">
        <v>4.391</v>
      </c>
      <c r="E77" s="188">
        <v>0.23200000000000001</v>
      </c>
      <c r="F77" s="189">
        <v>2.3E-2</v>
      </c>
      <c r="G77" s="190">
        <v>78.459999999999994</v>
      </c>
      <c r="H77" s="190">
        <v>4.91</v>
      </c>
      <c r="I77" s="193">
        <v>4.91</v>
      </c>
      <c r="J77" s="194">
        <v>5.5E-2</v>
      </c>
    </row>
    <row r="78" spans="1:10" ht="27.75" customHeight="1" x14ac:dyDescent="0.2">
      <c r="A78" s="155" t="s">
        <v>629</v>
      </c>
      <c r="B78" s="27"/>
      <c r="C78" s="159">
        <v>0</v>
      </c>
      <c r="D78" s="187">
        <v>3.992</v>
      </c>
      <c r="E78" s="188">
        <v>0.16700000000000001</v>
      </c>
      <c r="F78" s="189">
        <v>1.4999999999999999E-2</v>
      </c>
      <c r="G78" s="190">
        <v>68.78</v>
      </c>
      <c r="H78" s="190">
        <v>5.55</v>
      </c>
      <c r="I78" s="193">
        <v>5.55</v>
      </c>
      <c r="J78" s="194">
        <v>4.4999999999999998E-2</v>
      </c>
    </row>
    <row r="79" spans="1:10" ht="27.75" customHeight="1" x14ac:dyDescent="0.2">
      <c r="A79" s="155" t="s">
        <v>630</v>
      </c>
      <c r="B79" s="27"/>
      <c r="C79" s="159">
        <v>0</v>
      </c>
      <c r="D79" s="187">
        <v>3.992</v>
      </c>
      <c r="E79" s="188">
        <v>0.16700000000000001</v>
      </c>
      <c r="F79" s="189">
        <v>1.4999999999999999E-2</v>
      </c>
      <c r="G79" s="190">
        <v>164.62</v>
      </c>
      <c r="H79" s="190">
        <v>5.55</v>
      </c>
      <c r="I79" s="193">
        <v>5.55</v>
      </c>
      <c r="J79" s="194">
        <v>4.4999999999999998E-2</v>
      </c>
    </row>
    <row r="80" spans="1:10" ht="27.75" customHeight="1" x14ac:dyDescent="0.2">
      <c r="A80" s="155" t="s">
        <v>631</v>
      </c>
      <c r="B80" s="27"/>
      <c r="C80" s="159">
        <v>0</v>
      </c>
      <c r="D80" s="187">
        <v>3.992</v>
      </c>
      <c r="E80" s="188">
        <v>0.16700000000000001</v>
      </c>
      <c r="F80" s="189">
        <v>1.4999999999999999E-2</v>
      </c>
      <c r="G80" s="190">
        <v>289.49</v>
      </c>
      <c r="H80" s="190">
        <v>5.55</v>
      </c>
      <c r="I80" s="193">
        <v>5.55</v>
      </c>
      <c r="J80" s="194">
        <v>4.4999999999999998E-2</v>
      </c>
    </row>
    <row r="81" spans="1:10" ht="27.75" customHeight="1" x14ac:dyDescent="0.2">
      <c r="A81" s="155" t="s">
        <v>632</v>
      </c>
      <c r="B81" s="27"/>
      <c r="C81" s="159">
        <v>0</v>
      </c>
      <c r="D81" s="187">
        <v>3.992</v>
      </c>
      <c r="E81" s="188">
        <v>0.16700000000000001</v>
      </c>
      <c r="F81" s="189">
        <v>1.4999999999999999E-2</v>
      </c>
      <c r="G81" s="190">
        <v>560.19000000000005</v>
      </c>
      <c r="H81" s="190">
        <v>5.55</v>
      </c>
      <c r="I81" s="193">
        <v>5.55</v>
      </c>
      <c r="J81" s="194">
        <v>4.4999999999999998E-2</v>
      </c>
    </row>
    <row r="82" spans="1:10" ht="27.75" customHeight="1" x14ac:dyDescent="0.2">
      <c r="A82" s="155" t="s">
        <v>633</v>
      </c>
      <c r="B82" s="27"/>
      <c r="C82" s="159">
        <v>0</v>
      </c>
      <c r="D82" s="187">
        <v>3.992</v>
      </c>
      <c r="E82" s="188">
        <v>0.16700000000000001</v>
      </c>
      <c r="F82" s="189">
        <v>1.4999999999999999E-2</v>
      </c>
      <c r="G82" s="190">
        <v>1051.97</v>
      </c>
      <c r="H82" s="190">
        <v>5.55</v>
      </c>
      <c r="I82" s="193">
        <v>5.55</v>
      </c>
      <c r="J82" s="194">
        <v>4.4999999999999998E-2</v>
      </c>
    </row>
    <row r="83" spans="1:10" ht="27.75" customHeight="1" x14ac:dyDescent="0.2">
      <c r="A83" s="155" t="s">
        <v>483</v>
      </c>
      <c r="B83" s="27"/>
      <c r="C83" s="159" t="s">
        <v>469</v>
      </c>
      <c r="D83" s="195">
        <v>19.54</v>
      </c>
      <c r="E83" s="196">
        <v>1.0129999999999999</v>
      </c>
      <c r="F83" s="189">
        <v>0.439</v>
      </c>
      <c r="G83" s="191">
        <v>0</v>
      </c>
      <c r="H83" s="191">
        <v>0</v>
      </c>
      <c r="I83" s="206">
        <v>0</v>
      </c>
      <c r="J83" s="192">
        <v>0</v>
      </c>
    </row>
    <row r="84" spans="1:10" ht="27.75" customHeight="1" x14ac:dyDescent="0.2">
      <c r="A84" s="155" t="s">
        <v>484</v>
      </c>
      <c r="B84" s="27"/>
      <c r="C84" s="159">
        <v>0</v>
      </c>
      <c r="D84" s="187">
        <v>-6.7939999999999996</v>
      </c>
      <c r="E84" s="188">
        <v>-0.54200000000000004</v>
      </c>
      <c r="F84" s="189">
        <v>-5.8999999999999997E-2</v>
      </c>
      <c r="G84" s="157">
        <v>0</v>
      </c>
      <c r="H84" s="191">
        <v>0</v>
      </c>
      <c r="I84" s="206">
        <v>0</v>
      </c>
      <c r="J84" s="192">
        <v>0</v>
      </c>
    </row>
    <row r="85" spans="1:10" ht="27.75" customHeight="1" x14ac:dyDescent="0.2">
      <c r="A85" s="155" t="s">
        <v>485</v>
      </c>
      <c r="B85" s="27"/>
      <c r="C85" s="159">
        <v>0</v>
      </c>
      <c r="D85" s="187">
        <v>-6.86</v>
      </c>
      <c r="E85" s="188">
        <v>-0.51300000000000001</v>
      </c>
      <c r="F85" s="189">
        <v>-5.5E-2</v>
      </c>
      <c r="G85" s="157">
        <v>0</v>
      </c>
      <c r="H85" s="191">
        <v>0</v>
      </c>
      <c r="I85" s="206">
        <v>0</v>
      </c>
      <c r="J85" s="192">
        <v>0</v>
      </c>
    </row>
    <row r="86" spans="1:10" ht="27.75" customHeight="1" x14ac:dyDescent="0.2">
      <c r="A86" s="155" t="s">
        <v>486</v>
      </c>
      <c r="B86" s="27"/>
      <c r="C86" s="159">
        <v>0</v>
      </c>
      <c r="D86" s="187">
        <v>-6.7939999999999996</v>
      </c>
      <c r="E86" s="188">
        <v>-0.54200000000000004</v>
      </c>
      <c r="F86" s="189">
        <v>-5.8999999999999997E-2</v>
      </c>
      <c r="G86" s="157">
        <v>0</v>
      </c>
      <c r="H86" s="191">
        <v>0</v>
      </c>
      <c r="I86" s="206">
        <v>0</v>
      </c>
      <c r="J86" s="194">
        <v>0.123</v>
      </c>
    </row>
    <row r="87" spans="1:10" ht="27.75" customHeight="1" x14ac:dyDescent="0.2">
      <c r="A87" s="155" t="s">
        <v>487</v>
      </c>
      <c r="B87" s="27"/>
      <c r="C87" s="159">
        <v>0</v>
      </c>
      <c r="D87" s="187">
        <v>-6.86</v>
      </c>
      <c r="E87" s="188">
        <v>-0.51300000000000001</v>
      </c>
      <c r="F87" s="189">
        <v>-5.5E-2</v>
      </c>
      <c r="G87" s="157">
        <v>0</v>
      </c>
      <c r="H87" s="191">
        <v>0</v>
      </c>
      <c r="I87" s="206">
        <v>0</v>
      </c>
      <c r="J87" s="194">
        <v>0.104</v>
      </c>
    </row>
    <row r="88" spans="1:10" ht="27.75" customHeight="1" x14ac:dyDescent="0.2">
      <c r="A88" s="155" t="s">
        <v>488</v>
      </c>
      <c r="B88" s="27"/>
      <c r="C88" s="159">
        <v>0</v>
      </c>
      <c r="D88" s="187">
        <v>-7.7859999999999996</v>
      </c>
      <c r="E88" s="188">
        <v>-0.41199999999999998</v>
      </c>
      <c r="F88" s="189">
        <v>-4.1000000000000002E-2</v>
      </c>
      <c r="G88" s="190">
        <v>78.08</v>
      </c>
      <c r="H88" s="191">
        <v>0</v>
      </c>
      <c r="I88" s="206">
        <v>0</v>
      </c>
      <c r="J88" s="194">
        <v>0.159</v>
      </c>
    </row>
    <row r="89" spans="1:10" ht="27.75" customHeight="1" x14ac:dyDescent="0.2">
      <c r="A89" s="155" t="s">
        <v>678</v>
      </c>
      <c r="B89" s="27"/>
      <c r="C89" s="159" t="s">
        <v>769</v>
      </c>
      <c r="D89" s="187">
        <v>5.0659999999999998</v>
      </c>
      <c r="E89" s="188">
        <v>0.40400000000000003</v>
      </c>
      <c r="F89" s="189">
        <v>4.3999999999999997E-2</v>
      </c>
      <c r="G89" s="190">
        <v>2.8</v>
      </c>
      <c r="H89" s="191">
        <v>0</v>
      </c>
      <c r="I89" s="206">
        <v>0</v>
      </c>
      <c r="J89" s="192">
        <v>0</v>
      </c>
    </row>
    <row r="90" spans="1:10" ht="27.75" customHeight="1" x14ac:dyDescent="0.2">
      <c r="A90" s="155" t="s">
        <v>704</v>
      </c>
      <c r="B90" s="27"/>
      <c r="C90" s="159" t="s">
        <v>467</v>
      </c>
      <c r="D90" s="187">
        <v>5.0659999999999998</v>
      </c>
      <c r="E90" s="188">
        <v>0.40400000000000003</v>
      </c>
      <c r="F90" s="189">
        <v>4.3999999999999997E-2</v>
      </c>
      <c r="G90" s="191">
        <v>0</v>
      </c>
      <c r="H90" s="191">
        <v>0</v>
      </c>
      <c r="I90" s="206">
        <v>0</v>
      </c>
      <c r="J90" s="192">
        <v>0</v>
      </c>
    </row>
    <row r="91" spans="1:10" ht="27.75" customHeight="1" x14ac:dyDescent="0.2">
      <c r="A91" s="155" t="s">
        <v>679</v>
      </c>
      <c r="B91" s="27"/>
      <c r="C91" s="159" t="s">
        <v>770</v>
      </c>
      <c r="D91" s="187">
        <v>5.3890000000000002</v>
      </c>
      <c r="E91" s="188">
        <v>0.43</v>
      </c>
      <c r="F91" s="189">
        <v>4.7E-2</v>
      </c>
      <c r="G91" s="190">
        <v>3.88</v>
      </c>
      <c r="H91" s="191">
        <v>0</v>
      </c>
      <c r="I91" s="206">
        <v>0</v>
      </c>
      <c r="J91" s="192">
        <v>0</v>
      </c>
    </row>
    <row r="92" spans="1:10" ht="27.75" customHeight="1" x14ac:dyDescent="0.2">
      <c r="A92" s="155" t="s">
        <v>680</v>
      </c>
      <c r="B92" s="27"/>
      <c r="C92" s="159" t="s">
        <v>770</v>
      </c>
      <c r="D92" s="187">
        <v>5.3890000000000002</v>
      </c>
      <c r="E92" s="188">
        <v>0.43</v>
      </c>
      <c r="F92" s="189">
        <v>4.7E-2</v>
      </c>
      <c r="G92" s="190">
        <v>4.01</v>
      </c>
      <c r="H92" s="191">
        <v>0</v>
      </c>
      <c r="I92" s="206">
        <v>0</v>
      </c>
      <c r="J92" s="192">
        <v>0</v>
      </c>
    </row>
    <row r="93" spans="1:10" ht="27.75" customHeight="1" x14ac:dyDescent="0.2">
      <c r="A93" s="155" t="s">
        <v>681</v>
      </c>
      <c r="B93" s="27"/>
      <c r="C93" s="159" t="s">
        <v>770</v>
      </c>
      <c r="D93" s="187">
        <v>5.3890000000000002</v>
      </c>
      <c r="E93" s="188">
        <v>0.43</v>
      </c>
      <c r="F93" s="189">
        <v>4.7E-2</v>
      </c>
      <c r="G93" s="190">
        <v>4.43</v>
      </c>
      <c r="H93" s="191">
        <v>0</v>
      </c>
      <c r="I93" s="206">
        <v>0</v>
      </c>
      <c r="J93" s="192">
        <v>0</v>
      </c>
    </row>
    <row r="94" spans="1:10" ht="27.75" customHeight="1" x14ac:dyDescent="0.2">
      <c r="A94" s="155" t="s">
        <v>682</v>
      </c>
      <c r="B94" s="27"/>
      <c r="C94" s="159" t="s">
        <v>770</v>
      </c>
      <c r="D94" s="187">
        <v>5.3890000000000002</v>
      </c>
      <c r="E94" s="188">
        <v>0.43</v>
      </c>
      <c r="F94" s="189">
        <v>4.7E-2</v>
      </c>
      <c r="G94" s="190">
        <v>5</v>
      </c>
      <c r="H94" s="191">
        <v>0</v>
      </c>
      <c r="I94" s="206">
        <v>0</v>
      </c>
      <c r="J94" s="192">
        <v>0</v>
      </c>
    </row>
    <row r="95" spans="1:10" ht="27.75" customHeight="1" x14ac:dyDescent="0.2">
      <c r="A95" s="155" t="s">
        <v>683</v>
      </c>
      <c r="B95" s="27"/>
      <c r="C95" s="159" t="s">
        <v>770</v>
      </c>
      <c r="D95" s="187">
        <v>5.3890000000000002</v>
      </c>
      <c r="E95" s="188">
        <v>0.43</v>
      </c>
      <c r="F95" s="189">
        <v>4.7E-2</v>
      </c>
      <c r="G95" s="190">
        <v>6.61</v>
      </c>
      <c r="H95" s="191">
        <v>0</v>
      </c>
      <c r="I95" s="206">
        <v>0</v>
      </c>
      <c r="J95" s="192">
        <v>0</v>
      </c>
    </row>
    <row r="96" spans="1:10" ht="27.75" customHeight="1" x14ac:dyDescent="0.2">
      <c r="A96" s="155" t="s">
        <v>489</v>
      </c>
      <c r="B96" s="27"/>
      <c r="C96" s="159" t="s">
        <v>468</v>
      </c>
      <c r="D96" s="187">
        <v>5.3890000000000002</v>
      </c>
      <c r="E96" s="188">
        <v>0.43</v>
      </c>
      <c r="F96" s="189">
        <v>4.7E-2</v>
      </c>
      <c r="G96" s="191">
        <v>0</v>
      </c>
      <c r="H96" s="191">
        <v>0</v>
      </c>
      <c r="I96" s="206">
        <v>0</v>
      </c>
      <c r="J96" s="192">
        <v>0</v>
      </c>
    </row>
    <row r="97" spans="1:10" ht="27.75" customHeight="1" x14ac:dyDescent="0.2">
      <c r="A97" s="155" t="s">
        <v>604</v>
      </c>
      <c r="B97" s="27"/>
      <c r="C97" s="159">
        <v>0</v>
      </c>
      <c r="D97" s="187">
        <v>3.3029999999999999</v>
      </c>
      <c r="E97" s="188">
        <v>0.23699999999999999</v>
      </c>
      <c r="F97" s="189">
        <v>2.5000000000000001E-2</v>
      </c>
      <c r="G97" s="190">
        <v>3.85</v>
      </c>
      <c r="H97" s="190">
        <v>2.71</v>
      </c>
      <c r="I97" s="193">
        <v>2.71</v>
      </c>
      <c r="J97" s="194">
        <v>4.8000000000000001E-2</v>
      </c>
    </row>
    <row r="98" spans="1:10" ht="27.75" customHeight="1" x14ac:dyDescent="0.2">
      <c r="A98" s="155" t="s">
        <v>605</v>
      </c>
      <c r="B98" s="27"/>
      <c r="C98" s="159">
        <v>0</v>
      </c>
      <c r="D98" s="187">
        <v>3.3029999999999999</v>
      </c>
      <c r="E98" s="188">
        <v>0.23699999999999999</v>
      </c>
      <c r="F98" s="189">
        <v>2.5000000000000001E-2</v>
      </c>
      <c r="G98" s="190">
        <v>9.24</v>
      </c>
      <c r="H98" s="190">
        <v>2.71</v>
      </c>
      <c r="I98" s="193">
        <v>2.71</v>
      </c>
      <c r="J98" s="194">
        <v>4.8000000000000001E-2</v>
      </c>
    </row>
    <row r="99" spans="1:10" ht="27.75" customHeight="1" x14ac:dyDescent="0.2">
      <c r="A99" s="155" t="s">
        <v>606</v>
      </c>
      <c r="B99" s="27"/>
      <c r="C99" s="159">
        <v>0</v>
      </c>
      <c r="D99" s="187">
        <v>3.3029999999999999</v>
      </c>
      <c r="E99" s="188">
        <v>0.23699999999999999</v>
      </c>
      <c r="F99" s="189">
        <v>2.5000000000000001E-2</v>
      </c>
      <c r="G99" s="190">
        <v>13.53</v>
      </c>
      <c r="H99" s="190">
        <v>2.71</v>
      </c>
      <c r="I99" s="193">
        <v>2.71</v>
      </c>
      <c r="J99" s="194">
        <v>4.8000000000000001E-2</v>
      </c>
    </row>
    <row r="100" spans="1:10" ht="27.75" customHeight="1" x14ac:dyDescent="0.2">
      <c r="A100" s="155" t="s">
        <v>607</v>
      </c>
      <c r="B100" s="27"/>
      <c r="C100" s="159">
        <v>0</v>
      </c>
      <c r="D100" s="187">
        <v>3.3029999999999999</v>
      </c>
      <c r="E100" s="188">
        <v>0.23699999999999999</v>
      </c>
      <c r="F100" s="189">
        <v>2.5000000000000001E-2</v>
      </c>
      <c r="G100" s="190">
        <v>19.329999999999998</v>
      </c>
      <c r="H100" s="190">
        <v>2.71</v>
      </c>
      <c r="I100" s="193">
        <v>2.71</v>
      </c>
      <c r="J100" s="194">
        <v>4.8000000000000001E-2</v>
      </c>
    </row>
    <row r="101" spans="1:10" ht="27.75" customHeight="1" x14ac:dyDescent="0.2">
      <c r="A101" s="155" t="s">
        <v>608</v>
      </c>
      <c r="B101" s="27"/>
      <c r="C101" s="159">
        <v>0</v>
      </c>
      <c r="D101" s="187">
        <v>3.3029999999999999</v>
      </c>
      <c r="E101" s="188">
        <v>0.23699999999999999</v>
      </c>
      <c r="F101" s="189">
        <v>2.5000000000000001E-2</v>
      </c>
      <c r="G101" s="190">
        <v>38.14</v>
      </c>
      <c r="H101" s="190">
        <v>2.71</v>
      </c>
      <c r="I101" s="193">
        <v>2.71</v>
      </c>
      <c r="J101" s="194">
        <v>4.8000000000000001E-2</v>
      </c>
    </row>
    <row r="102" spans="1:10" ht="27.75" customHeight="1" x14ac:dyDescent="0.2">
      <c r="A102" s="155" t="s">
        <v>609</v>
      </c>
      <c r="B102" s="27"/>
      <c r="C102" s="159">
        <v>0</v>
      </c>
      <c r="D102" s="187">
        <v>3.415</v>
      </c>
      <c r="E102" s="188">
        <v>0.18099999999999999</v>
      </c>
      <c r="F102" s="189">
        <v>1.7999999999999999E-2</v>
      </c>
      <c r="G102" s="190">
        <v>4.92</v>
      </c>
      <c r="H102" s="190">
        <v>3.82</v>
      </c>
      <c r="I102" s="193">
        <v>3.82</v>
      </c>
      <c r="J102" s="194">
        <v>4.2999999999999997E-2</v>
      </c>
    </row>
    <row r="103" spans="1:10" ht="27.75" customHeight="1" x14ac:dyDescent="0.2">
      <c r="A103" s="155" t="s">
        <v>610</v>
      </c>
      <c r="B103" s="27"/>
      <c r="C103" s="159">
        <v>0</v>
      </c>
      <c r="D103" s="187">
        <v>3.415</v>
      </c>
      <c r="E103" s="188">
        <v>0.18099999999999999</v>
      </c>
      <c r="F103" s="189">
        <v>1.7999999999999999E-2</v>
      </c>
      <c r="G103" s="190">
        <v>13.74</v>
      </c>
      <c r="H103" s="190">
        <v>3.82</v>
      </c>
      <c r="I103" s="193">
        <v>3.82</v>
      </c>
      <c r="J103" s="194">
        <v>4.2999999999999997E-2</v>
      </c>
    </row>
    <row r="104" spans="1:10" ht="27.75" customHeight="1" x14ac:dyDescent="0.2">
      <c r="A104" s="155" t="s">
        <v>611</v>
      </c>
      <c r="B104" s="27"/>
      <c r="C104" s="159">
        <v>0</v>
      </c>
      <c r="D104" s="187">
        <v>3.415</v>
      </c>
      <c r="E104" s="188">
        <v>0.18099999999999999</v>
      </c>
      <c r="F104" s="189">
        <v>1.7999999999999999E-2</v>
      </c>
      <c r="G104" s="190">
        <v>20.76</v>
      </c>
      <c r="H104" s="190">
        <v>3.82</v>
      </c>
      <c r="I104" s="193">
        <v>3.82</v>
      </c>
      <c r="J104" s="194">
        <v>4.2999999999999997E-2</v>
      </c>
    </row>
    <row r="105" spans="1:10" ht="27.75" customHeight="1" x14ac:dyDescent="0.2">
      <c r="A105" s="155" t="s">
        <v>612</v>
      </c>
      <c r="B105" s="27"/>
      <c r="C105" s="159">
        <v>0</v>
      </c>
      <c r="D105" s="187">
        <v>3.415</v>
      </c>
      <c r="E105" s="188">
        <v>0.18099999999999999</v>
      </c>
      <c r="F105" s="189">
        <v>1.7999999999999999E-2</v>
      </c>
      <c r="G105" s="190">
        <v>30.25</v>
      </c>
      <c r="H105" s="190">
        <v>3.82</v>
      </c>
      <c r="I105" s="193">
        <v>3.82</v>
      </c>
      <c r="J105" s="194">
        <v>4.2999999999999997E-2</v>
      </c>
    </row>
    <row r="106" spans="1:10" ht="27.75" customHeight="1" x14ac:dyDescent="0.2">
      <c r="A106" s="155" t="s">
        <v>613</v>
      </c>
      <c r="B106" s="27"/>
      <c r="C106" s="159">
        <v>0</v>
      </c>
      <c r="D106" s="187">
        <v>3.415</v>
      </c>
      <c r="E106" s="188">
        <v>0.18099999999999999</v>
      </c>
      <c r="F106" s="189">
        <v>1.7999999999999999E-2</v>
      </c>
      <c r="G106" s="190">
        <v>61.01</v>
      </c>
      <c r="H106" s="190">
        <v>3.82</v>
      </c>
      <c r="I106" s="193">
        <v>3.82</v>
      </c>
      <c r="J106" s="194">
        <v>4.2999999999999997E-2</v>
      </c>
    </row>
    <row r="107" spans="1:10" ht="27.75" customHeight="1" x14ac:dyDescent="0.2">
      <c r="A107" s="155" t="s">
        <v>614</v>
      </c>
      <c r="B107" s="27"/>
      <c r="C107" s="159">
        <v>0</v>
      </c>
      <c r="D107" s="187">
        <v>3.105</v>
      </c>
      <c r="E107" s="188">
        <v>0.13</v>
      </c>
      <c r="F107" s="189">
        <v>1.2E-2</v>
      </c>
      <c r="G107" s="190">
        <v>53.48</v>
      </c>
      <c r="H107" s="190">
        <v>4.3099999999999996</v>
      </c>
      <c r="I107" s="193">
        <v>4.3099999999999996</v>
      </c>
      <c r="J107" s="194">
        <v>3.5000000000000003E-2</v>
      </c>
    </row>
    <row r="108" spans="1:10" ht="27.75" customHeight="1" x14ac:dyDescent="0.2">
      <c r="A108" s="155" t="s">
        <v>615</v>
      </c>
      <c r="B108" s="27"/>
      <c r="C108" s="159">
        <v>0</v>
      </c>
      <c r="D108" s="187">
        <v>3.105</v>
      </c>
      <c r="E108" s="188">
        <v>0.13</v>
      </c>
      <c r="F108" s="189">
        <v>1.2E-2</v>
      </c>
      <c r="G108" s="190">
        <v>128.02000000000001</v>
      </c>
      <c r="H108" s="190">
        <v>4.3099999999999996</v>
      </c>
      <c r="I108" s="193">
        <v>4.3099999999999996</v>
      </c>
      <c r="J108" s="194">
        <v>3.5000000000000003E-2</v>
      </c>
    </row>
    <row r="109" spans="1:10" ht="27.75" customHeight="1" x14ac:dyDescent="0.2">
      <c r="A109" s="155" t="s">
        <v>616</v>
      </c>
      <c r="B109" s="27"/>
      <c r="C109" s="159">
        <v>0</v>
      </c>
      <c r="D109" s="187">
        <v>3.105</v>
      </c>
      <c r="E109" s="188">
        <v>0.13</v>
      </c>
      <c r="F109" s="189">
        <v>1.2E-2</v>
      </c>
      <c r="G109" s="190">
        <v>225.12</v>
      </c>
      <c r="H109" s="190">
        <v>4.3099999999999996</v>
      </c>
      <c r="I109" s="193">
        <v>4.3099999999999996</v>
      </c>
      <c r="J109" s="194">
        <v>3.5000000000000003E-2</v>
      </c>
    </row>
    <row r="110" spans="1:10" ht="27.75" customHeight="1" x14ac:dyDescent="0.2">
      <c r="A110" s="155" t="s">
        <v>617</v>
      </c>
      <c r="B110" s="27"/>
      <c r="C110" s="159">
        <v>0</v>
      </c>
      <c r="D110" s="187">
        <v>3.105</v>
      </c>
      <c r="E110" s="188">
        <v>0.13</v>
      </c>
      <c r="F110" s="189">
        <v>1.2E-2</v>
      </c>
      <c r="G110" s="190">
        <v>435.63</v>
      </c>
      <c r="H110" s="190">
        <v>4.3099999999999996</v>
      </c>
      <c r="I110" s="193">
        <v>4.3099999999999996</v>
      </c>
      <c r="J110" s="194">
        <v>3.5000000000000003E-2</v>
      </c>
    </row>
    <row r="111" spans="1:10" ht="27.75" customHeight="1" x14ac:dyDescent="0.2">
      <c r="A111" s="155" t="s">
        <v>618</v>
      </c>
      <c r="B111" s="27"/>
      <c r="C111" s="159">
        <v>0</v>
      </c>
      <c r="D111" s="187">
        <v>3.105</v>
      </c>
      <c r="E111" s="188">
        <v>0.13</v>
      </c>
      <c r="F111" s="189">
        <v>1.2E-2</v>
      </c>
      <c r="G111" s="190">
        <v>818.07</v>
      </c>
      <c r="H111" s="190">
        <v>4.3099999999999996</v>
      </c>
      <c r="I111" s="193">
        <v>4.3099999999999996</v>
      </c>
      <c r="J111" s="194">
        <v>3.5000000000000003E-2</v>
      </c>
    </row>
    <row r="112" spans="1:10" ht="27.75" customHeight="1" x14ac:dyDescent="0.2">
      <c r="A112" s="155" t="s">
        <v>490</v>
      </c>
      <c r="B112" s="27"/>
      <c r="C112" s="159" t="s">
        <v>469</v>
      </c>
      <c r="D112" s="195">
        <v>15.195</v>
      </c>
      <c r="E112" s="196">
        <v>0.78800000000000003</v>
      </c>
      <c r="F112" s="189">
        <v>0.34200000000000003</v>
      </c>
      <c r="G112" s="191">
        <v>0</v>
      </c>
      <c r="H112" s="191">
        <v>0</v>
      </c>
      <c r="I112" s="206">
        <v>0</v>
      </c>
      <c r="J112" s="192">
        <v>0</v>
      </c>
    </row>
    <row r="113" spans="1:10" ht="27.75" customHeight="1" x14ac:dyDescent="0.2">
      <c r="A113" s="155" t="s">
        <v>491</v>
      </c>
      <c r="B113" s="27"/>
      <c r="C113" s="159">
        <v>0</v>
      </c>
      <c r="D113" s="187">
        <v>-5.2830000000000004</v>
      </c>
      <c r="E113" s="188">
        <v>-0.42099999999999999</v>
      </c>
      <c r="F113" s="189">
        <v>-4.5999999999999999E-2</v>
      </c>
      <c r="G113" s="157">
        <v>0</v>
      </c>
      <c r="H113" s="191">
        <v>0</v>
      </c>
      <c r="I113" s="206">
        <v>0</v>
      </c>
      <c r="J113" s="192">
        <v>0</v>
      </c>
    </row>
    <row r="114" spans="1:10" ht="27.75" customHeight="1" x14ac:dyDescent="0.2">
      <c r="A114" s="155" t="s">
        <v>492</v>
      </c>
      <c r="B114" s="27"/>
      <c r="C114" s="159">
        <v>0</v>
      </c>
      <c r="D114" s="187">
        <v>-5.335</v>
      </c>
      <c r="E114" s="188">
        <v>-0.39900000000000002</v>
      </c>
      <c r="F114" s="189">
        <v>-4.2999999999999997E-2</v>
      </c>
      <c r="G114" s="157">
        <v>0</v>
      </c>
      <c r="H114" s="191">
        <v>0</v>
      </c>
      <c r="I114" s="206">
        <v>0</v>
      </c>
      <c r="J114" s="192">
        <v>0</v>
      </c>
    </row>
    <row r="115" spans="1:10" ht="27.75" customHeight="1" x14ac:dyDescent="0.2">
      <c r="A115" s="155" t="s">
        <v>493</v>
      </c>
      <c r="B115" s="27"/>
      <c r="C115" s="159">
        <v>0</v>
      </c>
      <c r="D115" s="187">
        <v>-5.2830000000000004</v>
      </c>
      <c r="E115" s="188">
        <v>-0.42099999999999999</v>
      </c>
      <c r="F115" s="189">
        <v>-4.5999999999999999E-2</v>
      </c>
      <c r="G115" s="157">
        <v>0</v>
      </c>
      <c r="H115" s="191">
        <v>0</v>
      </c>
      <c r="I115" s="206">
        <v>0</v>
      </c>
      <c r="J115" s="194">
        <v>9.6000000000000002E-2</v>
      </c>
    </row>
    <row r="116" spans="1:10" ht="27.75" customHeight="1" x14ac:dyDescent="0.2">
      <c r="A116" s="155" t="s">
        <v>494</v>
      </c>
      <c r="B116" s="27"/>
      <c r="C116" s="159">
        <v>0</v>
      </c>
      <c r="D116" s="187">
        <v>-5.335</v>
      </c>
      <c r="E116" s="188">
        <v>-0.39900000000000002</v>
      </c>
      <c r="F116" s="189">
        <v>-4.2999999999999997E-2</v>
      </c>
      <c r="G116" s="157">
        <v>0</v>
      </c>
      <c r="H116" s="191">
        <v>0</v>
      </c>
      <c r="I116" s="206">
        <v>0</v>
      </c>
      <c r="J116" s="194">
        <v>8.1000000000000003E-2</v>
      </c>
    </row>
    <row r="117" spans="1:10" ht="27.75" customHeight="1" x14ac:dyDescent="0.2">
      <c r="A117" s="155" t="s">
        <v>495</v>
      </c>
      <c r="B117" s="27"/>
      <c r="C117" s="159">
        <v>0</v>
      </c>
      <c r="D117" s="187">
        <v>-6.0549999999999997</v>
      </c>
      <c r="E117" s="188">
        <v>-0.32</v>
      </c>
      <c r="F117" s="189">
        <v>-3.2000000000000001E-2</v>
      </c>
      <c r="G117" s="190">
        <v>60.72</v>
      </c>
      <c r="H117" s="191">
        <v>0</v>
      </c>
      <c r="I117" s="206">
        <v>0</v>
      </c>
      <c r="J117" s="194">
        <v>0.123</v>
      </c>
    </row>
    <row r="118" spans="1:10" ht="27.75" customHeight="1" x14ac:dyDescent="0.2">
      <c r="A118" s="155" t="s">
        <v>684</v>
      </c>
      <c r="B118" s="27"/>
      <c r="C118" s="159" t="s">
        <v>769</v>
      </c>
      <c r="D118" s="187">
        <v>3.867</v>
      </c>
      <c r="E118" s="188">
        <v>0.308</v>
      </c>
      <c r="F118" s="189">
        <v>3.4000000000000002E-2</v>
      </c>
      <c r="G118" s="190">
        <v>2.14</v>
      </c>
      <c r="H118" s="191">
        <v>0</v>
      </c>
      <c r="I118" s="206">
        <v>0</v>
      </c>
      <c r="J118" s="192">
        <v>0</v>
      </c>
    </row>
    <row r="119" spans="1:10" ht="27.75" customHeight="1" x14ac:dyDescent="0.2">
      <c r="A119" s="155" t="s">
        <v>705</v>
      </c>
      <c r="B119" s="27"/>
      <c r="C119" s="159" t="s">
        <v>467</v>
      </c>
      <c r="D119" s="187">
        <v>3.867</v>
      </c>
      <c r="E119" s="188">
        <v>0.308</v>
      </c>
      <c r="F119" s="189">
        <v>3.4000000000000002E-2</v>
      </c>
      <c r="G119" s="191">
        <v>0</v>
      </c>
      <c r="H119" s="191">
        <v>0</v>
      </c>
      <c r="I119" s="206">
        <v>0</v>
      </c>
      <c r="J119" s="192">
        <v>0</v>
      </c>
    </row>
    <row r="120" spans="1:10" ht="27.75" customHeight="1" x14ac:dyDescent="0.2">
      <c r="A120" s="155" t="s">
        <v>685</v>
      </c>
      <c r="B120" s="27"/>
      <c r="C120" s="159" t="s">
        <v>770</v>
      </c>
      <c r="D120" s="187">
        <v>4.1130000000000004</v>
      </c>
      <c r="E120" s="188">
        <v>0.32800000000000001</v>
      </c>
      <c r="F120" s="189">
        <v>3.5999999999999997E-2</v>
      </c>
      <c r="G120" s="190">
        <v>2.96</v>
      </c>
      <c r="H120" s="191">
        <v>0</v>
      </c>
      <c r="I120" s="206">
        <v>0</v>
      </c>
      <c r="J120" s="192">
        <v>0</v>
      </c>
    </row>
    <row r="121" spans="1:10" ht="27.75" customHeight="1" x14ac:dyDescent="0.2">
      <c r="A121" s="155" t="s">
        <v>686</v>
      </c>
      <c r="B121" s="27"/>
      <c r="C121" s="159" t="s">
        <v>770</v>
      </c>
      <c r="D121" s="187">
        <v>4.1130000000000004</v>
      </c>
      <c r="E121" s="188">
        <v>0.32800000000000001</v>
      </c>
      <c r="F121" s="189">
        <v>3.5999999999999997E-2</v>
      </c>
      <c r="G121" s="190">
        <v>3.06</v>
      </c>
      <c r="H121" s="191">
        <v>0</v>
      </c>
      <c r="I121" s="206">
        <v>0</v>
      </c>
      <c r="J121" s="192">
        <v>0</v>
      </c>
    </row>
    <row r="122" spans="1:10" ht="27.75" customHeight="1" x14ac:dyDescent="0.2">
      <c r="A122" s="155" t="s">
        <v>687</v>
      </c>
      <c r="B122" s="27"/>
      <c r="C122" s="159" t="s">
        <v>770</v>
      </c>
      <c r="D122" s="187">
        <v>4.1130000000000004</v>
      </c>
      <c r="E122" s="188">
        <v>0.32800000000000001</v>
      </c>
      <c r="F122" s="189">
        <v>3.5999999999999997E-2</v>
      </c>
      <c r="G122" s="190">
        <v>3.38</v>
      </c>
      <c r="H122" s="191">
        <v>0</v>
      </c>
      <c r="I122" s="206">
        <v>0</v>
      </c>
      <c r="J122" s="192">
        <v>0</v>
      </c>
    </row>
    <row r="123" spans="1:10" ht="27.75" customHeight="1" x14ac:dyDescent="0.2">
      <c r="A123" s="155" t="s">
        <v>688</v>
      </c>
      <c r="B123" s="27"/>
      <c r="C123" s="159" t="s">
        <v>770</v>
      </c>
      <c r="D123" s="187">
        <v>4.1130000000000004</v>
      </c>
      <c r="E123" s="188">
        <v>0.32800000000000001</v>
      </c>
      <c r="F123" s="189">
        <v>3.5999999999999997E-2</v>
      </c>
      <c r="G123" s="190">
        <v>3.82</v>
      </c>
      <c r="H123" s="191">
        <v>0</v>
      </c>
      <c r="I123" s="206">
        <v>0</v>
      </c>
      <c r="J123" s="192">
        <v>0</v>
      </c>
    </row>
    <row r="124" spans="1:10" ht="27.75" customHeight="1" x14ac:dyDescent="0.2">
      <c r="A124" s="155" t="s">
        <v>689</v>
      </c>
      <c r="B124" s="27"/>
      <c r="C124" s="159" t="s">
        <v>770</v>
      </c>
      <c r="D124" s="187">
        <v>4.1130000000000004</v>
      </c>
      <c r="E124" s="188">
        <v>0.32800000000000001</v>
      </c>
      <c r="F124" s="189">
        <v>3.5999999999999997E-2</v>
      </c>
      <c r="G124" s="190">
        <v>5.05</v>
      </c>
      <c r="H124" s="191">
        <v>0</v>
      </c>
      <c r="I124" s="206">
        <v>0</v>
      </c>
      <c r="J124" s="192">
        <v>0</v>
      </c>
    </row>
    <row r="125" spans="1:10" ht="27.75" customHeight="1" x14ac:dyDescent="0.2">
      <c r="A125" s="155" t="s">
        <v>496</v>
      </c>
      <c r="B125" s="27"/>
      <c r="C125" s="159" t="s">
        <v>468</v>
      </c>
      <c r="D125" s="187">
        <v>4.1130000000000004</v>
      </c>
      <c r="E125" s="188">
        <v>0.32800000000000001</v>
      </c>
      <c r="F125" s="189">
        <v>3.5999999999999997E-2</v>
      </c>
      <c r="G125" s="191">
        <v>0</v>
      </c>
      <c r="H125" s="191">
        <v>0</v>
      </c>
      <c r="I125" s="206">
        <v>0</v>
      </c>
      <c r="J125" s="192">
        <v>0</v>
      </c>
    </row>
    <row r="126" spans="1:10" ht="27.75" customHeight="1" x14ac:dyDescent="0.2">
      <c r="A126" s="155" t="s">
        <v>589</v>
      </c>
      <c r="B126" s="27"/>
      <c r="C126" s="159">
        <v>0</v>
      </c>
      <c r="D126" s="187">
        <v>2.5209999999999999</v>
      </c>
      <c r="E126" s="188">
        <v>0.18099999999999999</v>
      </c>
      <c r="F126" s="189">
        <v>1.9E-2</v>
      </c>
      <c r="G126" s="190">
        <v>2.94</v>
      </c>
      <c r="H126" s="190">
        <v>2.0699999999999998</v>
      </c>
      <c r="I126" s="193">
        <v>2.0699999999999998</v>
      </c>
      <c r="J126" s="194">
        <v>3.6999999999999998E-2</v>
      </c>
    </row>
    <row r="127" spans="1:10" ht="27.75" customHeight="1" x14ac:dyDescent="0.2">
      <c r="A127" s="155" t="s">
        <v>590</v>
      </c>
      <c r="B127" s="27"/>
      <c r="C127" s="159">
        <v>0</v>
      </c>
      <c r="D127" s="187">
        <v>2.5209999999999999</v>
      </c>
      <c r="E127" s="188">
        <v>0.18099999999999999</v>
      </c>
      <c r="F127" s="189">
        <v>1.9E-2</v>
      </c>
      <c r="G127" s="190">
        <v>7.05</v>
      </c>
      <c r="H127" s="190">
        <v>2.0699999999999998</v>
      </c>
      <c r="I127" s="193">
        <v>2.0699999999999998</v>
      </c>
      <c r="J127" s="194">
        <v>3.6999999999999998E-2</v>
      </c>
    </row>
    <row r="128" spans="1:10" ht="27.75" customHeight="1" x14ac:dyDescent="0.2">
      <c r="A128" s="155" t="s">
        <v>591</v>
      </c>
      <c r="B128" s="27"/>
      <c r="C128" s="159">
        <v>0</v>
      </c>
      <c r="D128" s="187">
        <v>2.5209999999999999</v>
      </c>
      <c r="E128" s="188">
        <v>0.18099999999999999</v>
      </c>
      <c r="F128" s="189">
        <v>1.9E-2</v>
      </c>
      <c r="G128" s="190">
        <v>10.33</v>
      </c>
      <c r="H128" s="190">
        <v>2.0699999999999998</v>
      </c>
      <c r="I128" s="193">
        <v>2.0699999999999998</v>
      </c>
      <c r="J128" s="194">
        <v>3.6999999999999998E-2</v>
      </c>
    </row>
    <row r="129" spans="1:10" ht="27.75" customHeight="1" x14ac:dyDescent="0.2">
      <c r="A129" s="155" t="s">
        <v>592</v>
      </c>
      <c r="B129" s="27"/>
      <c r="C129" s="159">
        <v>0</v>
      </c>
      <c r="D129" s="187">
        <v>2.5209999999999999</v>
      </c>
      <c r="E129" s="188">
        <v>0.18099999999999999</v>
      </c>
      <c r="F129" s="189">
        <v>1.9E-2</v>
      </c>
      <c r="G129" s="190">
        <v>14.76</v>
      </c>
      <c r="H129" s="190">
        <v>2.0699999999999998</v>
      </c>
      <c r="I129" s="193">
        <v>2.0699999999999998</v>
      </c>
      <c r="J129" s="194">
        <v>3.6999999999999998E-2</v>
      </c>
    </row>
    <row r="130" spans="1:10" ht="27.75" customHeight="1" x14ac:dyDescent="0.2">
      <c r="A130" s="155" t="s">
        <v>593</v>
      </c>
      <c r="B130" s="27"/>
      <c r="C130" s="159">
        <v>0</v>
      </c>
      <c r="D130" s="187">
        <v>2.5209999999999999</v>
      </c>
      <c r="E130" s="188">
        <v>0.18099999999999999</v>
      </c>
      <c r="F130" s="189">
        <v>1.9E-2</v>
      </c>
      <c r="G130" s="190">
        <v>29.11</v>
      </c>
      <c r="H130" s="190">
        <v>2.0699999999999998</v>
      </c>
      <c r="I130" s="193">
        <v>2.0699999999999998</v>
      </c>
      <c r="J130" s="194">
        <v>3.6999999999999998E-2</v>
      </c>
    </row>
    <row r="131" spans="1:10" ht="27.75" customHeight="1" x14ac:dyDescent="0.2">
      <c r="A131" s="155" t="s">
        <v>594</v>
      </c>
      <c r="B131" s="27"/>
      <c r="C131" s="159">
        <v>0</v>
      </c>
      <c r="D131" s="187">
        <v>2.6059999999999999</v>
      </c>
      <c r="E131" s="188">
        <v>0.13800000000000001</v>
      </c>
      <c r="F131" s="189">
        <v>1.4E-2</v>
      </c>
      <c r="G131" s="190">
        <v>3.76</v>
      </c>
      <c r="H131" s="190">
        <v>2.91</v>
      </c>
      <c r="I131" s="193">
        <v>2.91</v>
      </c>
      <c r="J131" s="194">
        <v>3.3000000000000002E-2</v>
      </c>
    </row>
    <row r="132" spans="1:10" ht="27.75" customHeight="1" x14ac:dyDescent="0.2">
      <c r="A132" s="155" t="s">
        <v>595</v>
      </c>
      <c r="B132" s="27"/>
      <c r="C132" s="159">
        <v>0</v>
      </c>
      <c r="D132" s="187">
        <v>2.6059999999999999</v>
      </c>
      <c r="E132" s="188">
        <v>0.13800000000000001</v>
      </c>
      <c r="F132" s="189">
        <v>1.4E-2</v>
      </c>
      <c r="G132" s="190">
        <v>10.48</v>
      </c>
      <c r="H132" s="190">
        <v>2.91</v>
      </c>
      <c r="I132" s="193">
        <v>2.91</v>
      </c>
      <c r="J132" s="194">
        <v>3.3000000000000002E-2</v>
      </c>
    </row>
    <row r="133" spans="1:10" ht="27.75" customHeight="1" x14ac:dyDescent="0.2">
      <c r="A133" s="155" t="s">
        <v>596</v>
      </c>
      <c r="B133" s="27"/>
      <c r="C133" s="159">
        <v>0</v>
      </c>
      <c r="D133" s="187">
        <v>2.6059999999999999</v>
      </c>
      <c r="E133" s="188">
        <v>0.13800000000000001</v>
      </c>
      <c r="F133" s="189">
        <v>1.4E-2</v>
      </c>
      <c r="G133" s="190">
        <v>15.85</v>
      </c>
      <c r="H133" s="190">
        <v>2.91</v>
      </c>
      <c r="I133" s="193">
        <v>2.91</v>
      </c>
      <c r="J133" s="194">
        <v>3.3000000000000002E-2</v>
      </c>
    </row>
    <row r="134" spans="1:10" ht="27.75" customHeight="1" x14ac:dyDescent="0.2">
      <c r="A134" s="155" t="s">
        <v>597</v>
      </c>
      <c r="B134" s="27"/>
      <c r="C134" s="159">
        <v>0</v>
      </c>
      <c r="D134" s="187">
        <v>2.6059999999999999</v>
      </c>
      <c r="E134" s="188">
        <v>0.13800000000000001</v>
      </c>
      <c r="F134" s="189">
        <v>1.4E-2</v>
      </c>
      <c r="G134" s="190">
        <v>23.09</v>
      </c>
      <c r="H134" s="190">
        <v>2.91</v>
      </c>
      <c r="I134" s="193">
        <v>2.91</v>
      </c>
      <c r="J134" s="194">
        <v>3.3000000000000002E-2</v>
      </c>
    </row>
    <row r="135" spans="1:10" ht="27.75" customHeight="1" x14ac:dyDescent="0.2">
      <c r="A135" s="155" t="s">
        <v>598</v>
      </c>
      <c r="B135" s="27"/>
      <c r="C135" s="159">
        <v>0</v>
      </c>
      <c r="D135" s="187">
        <v>2.6059999999999999</v>
      </c>
      <c r="E135" s="188">
        <v>0.13800000000000001</v>
      </c>
      <c r="F135" s="189">
        <v>1.4E-2</v>
      </c>
      <c r="G135" s="190">
        <v>46.57</v>
      </c>
      <c r="H135" s="190">
        <v>2.91</v>
      </c>
      <c r="I135" s="193">
        <v>2.91</v>
      </c>
      <c r="J135" s="194">
        <v>3.3000000000000002E-2</v>
      </c>
    </row>
    <row r="136" spans="1:10" ht="27.75" customHeight="1" x14ac:dyDescent="0.2">
      <c r="A136" s="155" t="s">
        <v>599</v>
      </c>
      <c r="B136" s="27"/>
      <c r="C136" s="159">
        <v>0</v>
      </c>
      <c r="D136" s="187">
        <v>2.37</v>
      </c>
      <c r="E136" s="188">
        <v>9.9000000000000005E-2</v>
      </c>
      <c r="F136" s="189">
        <v>8.9999999999999993E-3</v>
      </c>
      <c r="G136" s="190">
        <v>40.82</v>
      </c>
      <c r="H136" s="190">
        <v>3.29</v>
      </c>
      <c r="I136" s="193">
        <v>3.29</v>
      </c>
      <c r="J136" s="194">
        <v>2.7E-2</v>
      </c>
    </row>
    <row r="137" spans="1:10" ht="27.75" customHeight="1" x14ac:dyDescent="0.2">
      <c r="A137" s="155" t="s">
        <v>600</v>
      </c>
      <c r="B137" s="27"/>
      <c r="C137" s="159">
        <v>0</v>
      </c>
      <c r="D137" s="187">
        <v>2.37</v>
      </c>
      <c r="E137" s="188">
        <v>9.9000000000000005E-2</v>
      </c>
      <c r="F137" s="189">
        <v>8.9999999999999993E-3</v>
      </c>
      <c r="G137" s="190">
        <v>97.71</v>
      </c>
      <c r="H137" s="190">
        <v>3.29</v>
      </c>
      <c r="I137" s="193">
        <v>3.29</v>
      </c>
      <c r="J137" s="194">
        <v>2.7E-2</v>
      </c>
    </row>
    <row r="138" spans="1:10" ht="27.75" customHeight="1" x14ac:dyDescent="0.2">
      <c r="A138" s="155" t="s">
        <v>601</v>
      </c>
      <c r="B138" s="27"/>
      <c r="C138" s="159">
        <v>0</v>
      </c>
      <c r="D138" s="187">
        <v>2.37</v>
      </c>
      <c r="E138" s="188">
        <v>9.9000000000000005E-2</v>
      </c>
      <c r="F138" s="189">
        <v>8.9999999999999993E-3</v>
      </c>
      <c r="G138" s="190">
        <v>171.83</v>
      </c>
      <c r="H138" s="190">
        <v>3.29</v>
      </c>
      <c r="I138" s="193">
        <v>3.29</v>
      </c>
      <c r="J138" s="194">
        <v>2.7E-2</v>
      </c>
    </row>
    <row r="139" spans="1:10" ht="27.75" customHeight="1" x14ac:dyDescent="0.2">
      <c r="A139" s="155" t="s">
        <v>602</v>
      </c>
      <c r="B139" s="27"/>
      <c r="C139" s="159">
        <v>0</v>
      </c>
      <c r="D139" s="187">
        <v>2.37</v>
      </c>
      <c r="E139" s="188">
        <v>9.9000000000000005E-2</v>
      </c>
      <c r="F139" s="189">
        <v>8.9999999999999993E-3</v>
      </c>
      <c r="G139" s="190">
        <v>332.5</v>
      </c>
      <c r="H139" s="190">
        <v>3.29</v>
      </c>
      <c r="I139" s="193">
        <v>3.29</v>
      </c>
      <c r="J139" s="194">
        <v>2.7E-2</v>
      </c>
    </row>
    <row r="140" spans="1:10" ht="27.75" customHeight="1" x14ac:dyDescent="0.2">
      <c r="A140" s="155" t="s">
        <v>603</v>
      </c>
      <c r="B140" s="27"/>
      <c r="C140" s="159">
        <v>0</v>
      </c>
      <c r="D140" s="187">
        <v>2.37</v>
      </c>
      <c r="E140" s="188">
        <v>9.9000000000000005E-2</v>
      </c>
      <c r="F140" s="189">
        <v>8.9999999999999993E-3</v>
      </c>
      <c r="G140" s="190">
        <v>624.39</v>
      </c>
      <c r="H140" s="190">
        <v>3.29</v>
      </c>
      <c r="I140" s="193">
        <v>3.29</v>
      </c>
      <c r="J140" s="194">
        <v>2.7E-2</v>
      </c>
    </row>
    <row r="141" spans="1:10" ht="27.75" customHeight="1" x14ac:dyDescent="0.2">
      <c r="A141" s="155" t="s">
        <v>497</v>
      </c>
      <c r="B141" s="27"/>
      <c r="C141" s="159" t="s">
        <v>469</v>
      </c>
      <c r="D141" s="195">
        <v>11.598000000000001</v>
      </c>
      <c r="E141" s="196">
        <v>0.60099999999999998</v>
      </c>
      <c r="F141" s="189">
        <v>0.26100000000000001</v>
      </c>
      <c r="G141" s="191">
        <v>0</v>
      </c>
      <c r="H141" s="191">
        <v>0</v>
      </c>
      <c r="I141" s="206">
        <v>0</v>
      </c>
      <c r="J141" s="192">
        <v>0</v>
      </c>
    </row>
    <row r="142" spans="1:10" ht="27.75" customHeight="1" x14ac:dyDescent="0.2">
      <c r="A142" s="155" t="s">
        <v>498</v>
      </c>
      <c r="B142" s="27"/>
      <c r="C142" s="159">
        <v>0</v>
      </c>
      <c r="D142" s="187">
        <v>-4.032</v>
      </c>
      <c r="E142" s="188">
        <v>-0.32200000000000001</v>
      </c>
      <c r="F142" s="189">
        <v>-3.5000000000000003E-2</v>
      </c>
      <c r="G142" s="157">
        <v>0</v>
      </c>
      <c r="H142" s="191">
        <v>0</v>
      </c>
      <c r="I142" s="206">
        <v>0</v>
      </c>
      <c r="J142" s="192">
        <v>0</v>
      </c>
    </row>
    <row r="143" spans="1:10" ht="27.75" customHeight="1" x14ac:dyDescent="0.2">
      <c r="A143" s="155" t="s">
        <v>499</v>
      </c>
      <c r="B143" s="27"/>
      <c r="C143" s="159">
        <v>0</v>
      </c>
      <c r="D143" s="187">
        <v>-4.0720000000000001</v>
      </c>
      <c r="E143" s="188">
        <v>-0.30399999999999999</v>
      </c>
      <c r="F143" s="189">
        <v>-3.3000000000000002E-2</v>
      </c>
      <c r="G143" s="157">
        <v>0</v>
      </c>
      <c r="H143" s="191">
        <v>0</v>
      </c>
      <c r="I143" s="206">
        <v>0</v>
      </c>
      <c r="J143" s="192">
        <v>0</v>
      </c>
    </row>
    <row r="144" spans="1:10" ht="27.75" customHeight="1" x14ac:dyDescent="0.2">
      <c r="A144" s="155" t="s">
        <v>500</v>
      </c>
      <c r="B144" s="27"/>
      <c r="C144" s="159">
        <v>0</v>
      </c>
      <c r="D144" s="187">
        <v>-4.032</v>
      </c>
      <c r="E144" s="188">
        <v>-0.32200000000000001</v>
      </c>
      <c r="F144" s="189">
        <v>-3.5000000000000003E-2</v>
      </c>
      <c r="G144" s="157">
        <v>0</v>
      </c>
      <c r="H144" s="191">
        <v>0</v>
      </c>
      <c r="I144" s="206">
        <v>0</v>
      </c>
      <c r="J144" s="194">
        <v>7.2999999999999995E-2</v>
      </c>
    </row>
    <row r="145" spans="1:10" ht="27.75" customHeight="1" x14ac:dyDescent="0.2">
      <c r="A145" s="155" t="s">
        <v>501</v>
      </c>
      <c r="B145" s="27"/>
      <c r="C145" s="159">
        <v>0</v>
      </c>
      <c r="D145" s="187">
        <v>-4.0720000000000001</v>
      </c>
      <c r="E145" s="188">
        <v>-0.30399999999999999</v>
      </c>
      <c r="F145" s="189">
        <v>-3.3000000000000002E-2</v>
      </c>
      <c r="G145" s="157">
        <v>0</v>
      </c>
      <c r="H145" s="191">
        <v>0</v>
      </c>
      <c r="I145" s="206">
        <v>0</v>
      </c>
      <c r="J145" s="194">
        <v>6.2E-2</v>
      </c>
    </row>
    <row r="146" spans="1:10" ht="27.75" customHeight="1" x14ac:dyDescent="0.2">
      <c r="A146" s="155" t="s">
        <v>502</v>
      </c>
      <c r="B146" s="27"/>
      <c r="C146" s="159">
        <v>0</v>
      </c>
      <c r="D146" s="187">
        <v>-4.6219999999999999</v>
      </c>
      <c r="E146" s="188">
        <v>-0.24399999999999999</v>
      </c>
      <c r="F146" s="189">
        <v>-2.4E-2</v>
      </c>
      <c r="G146" s="190">
        <v>46.34</v>
      </c>
      <c r="H146" s="191">
        <v>0</v>
      </c>
      <c r="I146" s="206">
        <v>0</v>
      </c>
      <c r="J146" s="194">
        <v>9.4E-2</v>
      </c>
    </row>
    <row r="147" spans="1:10" ht="27.75" customHeight="1" x14ac:dyDescent="0.2">
      <c r="A147" s="155" t="s">
        <v>690</v>
      </c>
      <c r="B147" s="27"/>
      <c r="C147" s="159" t="s">
        <v>769</v>
      </c>
      <c r="D147" s="187">
        <v>2.6869999999999998</v>
      </c>
      <c r="E147" s="188">
        <v>0.214</v>
      </c>
      <c r="F147" s="189">
        <v>2.3E-2</v>
      </c>
      <c r="G147" s="190">
        <v>1.48</v>
      </c>
      <c r="H147" s="191">
        <v>0</v>
      </c>
      <c r="I147" s="206">
        <v>0</v>
      </c>
      <c r="J147" s="192">
        <v>0</v>
      </c>
    </row>
    <row r="148" spans="1:10" ht="27.75" customHeight="1" x14ac:dyDescent="0.2">
      <c r="A148" s="155" t="s">
        <v>706</v>
      </c>
      <c r="B148" s="27"/>
      <c r="C148" s="159" t="s">
        <v>467</v>
      </c>
      <c r="D148" s="187">
        <v>2.6869999999999998</v>
      </c>
      <c r="E148" s="188">
        <v>0.214</v>
      </c>
      <c r="F148" s="189">
        <v>2.3E-2</v>
      </c>
      <c r="G148" s="191">
        <v>0</v>
      </c>
      <c r="H148" s="191">
        <v>0</v>
      </c>
      <c r="I148" s="206">
        <v>0</v>
      </c>
      <c r="J148" s="192">
        <v>0</v>
      </c>
    </row>
    <row r="149" spans="1:10" ht="27.75" customHeight="1" x14ac:dyDescent="0.2">
      <c r="A149" s="155" t="s">
        <v>691</v>
      </c>
      <c r="B149" s="27"/>
      <c r="C149" s="159" t="s">
        <v>770</v>
      </c>
      <c r="D149" s="187">
        <v>2.8580000000000001</v>
      </c>
      <c r="E149" s="188">
        <v>0.22800000000000001</v>
      </c>
      <c r="F149" s="189">
        <v>2.5000000000000001E-2</v>
      </c>
      <c r="G149" s="190">
        <v>2.06</v>
      </c>
      <c r="H149" s="191">
        <v>0</v>
      </c>
      <c r="I149" s="206">
        <v>0</v>
      </c>
      <c r="J149" s="192">
        <v>0</v>
      </c>
    </row>
    <row r="150" spans="1:10" ht="27.75" customHeight="1" x14ac:dyDescent="0.2">
      <c r="A150" s="155" t="s">
        <v>692</v>
      </c>
      <c r="B150" s="27"/>
      <c r="C150" s="159" t="s">
        <v>770</v>
      </c>
      <c r="D150" s="187">
        <v>2.8580000000000001</v>
      </c>
      <c r="E150" s="188">
        <v>0.22800000000000001</v>
      </c>
      <c r="F150" s="189">
        <v>2.5000000000000001E-2</v>
      </c>
      <c r="G150" s="190">
        <v>2.13</v>
      </c>
      <c r="H150" s="191">
        <v>0</v>
      </c>
      <c r="I150" s="206">
        <v>0</v>
      </c>
      <c r="J150" s="192">
        <v>0</v>
      </c>
    </row>
    <row r="151" spans="1:10" ht="27.75" customHeight="1" x14ac:dyDescent="0.2">
      <c r="A151" s="155" t="s">
        <v>693</v>
      </c>
      <c r="B151" s="27"/>
      <c r="C151" s="159" t="s">
        <v>770</v>
      </c>
      <c r="D151" s="187">
        <v>2.8580000000000001</v>
      </c>
      <c r="E151" s="188">
        <v>0.22800000000000001</v>
      </c>
      <c r="F151" s="189">
        <v>2.5000000000000001E-2</v>
      </c>
      <c r="G151" s="190">
        <v>2.35</v>
      </c>
      <c r="H151" s="191">
        <v>0</v>
      </c>
      <c r="I151" s="206">
        <v>0</v>
      </c>
      <c r="J151" s="192">
        <v>0</v>
      </c>
    </row>
    <row r="152" spans="1:10" ht="27.75" customHeight="1" x14ac:dyDescent="0.2">
      <c r="A152" s="155" t="s">
        <v>694</v>
      </c>
      <c r="B152" s="27"/>
      <c r="C152" s="159" t="s">
        <v>770</v>
      </c>
      <c r="D152" s="187">
        <v>2.8580000000000001</v>
      </c>
      <c r="E152" s="188">
        <v>0.22800000000000001</v>
      </c>
      <c r="F152" s="189">
        <v>2.5000000000000001E-2</v>
      </c>
      <c r="G152" s="190">
        <v>2.65</v>
      </c>
      <c r="H152" s="191">
        <v>0</v>
      </c>
      <c r="I152" s="206">
        <v>0</v>
      </c>
      <c r="J152" s="192">
        <v>0</v>
      </c>
    </row>
    <row r="153" spans="1:10" ht="27.75" customHeight="1" x14ac:dyDescent="0.2">
      <c r="A153" s="155" t="s">
        <v>695</v>
      </c>
      <c r="B153" s="27"/>
      <c r="C153" s="159" t="s">
        <v>770</v>
      </c>
      <c r="D153" s="187">
        <v>2.8580000000000001</v>
      </c>
      <c r="E153" s="188">
        <v>0.22800000000000001</v>
      </c>
      <c r="F153" s="189">
        <v>2.5000000000000001E-2</v>
      </c>
      <c r="G153" s="190">
        <v>3.51</v>
      </c>
      <c r="H153" s="191">
        <v>0</v>
      </c>
      <c r="I153" s="206">
        <v>0</v>
      </c>
      <c r="J153" s="192">
        <v>0</v>
      </c>
    </row>
    <row r="154" spans="1:10" ht="27.75" customHeight="1" x14ac:dyDescent="0.2">
      <c r="A154" s="155" t="s">
        <v>503</v>
      </c>
      <c r="B154" s="27"/>
      <c r="C154" s="159" t="s">
        <v>468</v>
      </c>
      <c r="D154" s="187">
        <v>2.8580000000000001</v>
      </c>
      <c r="E154" s="188">
        <v>0.22800000000000001</v>
      </c>
      <c r="F154" s="189">
        <v>2.5000000000000001E-2</v>
      </c>
      <c r="G154" s="191">
        <v>0</v>
      </c>
      <c r="H154" s="191">
        <v>0</v>
      </c>
      <c r="I154" s="206">
        <v>0</v>
      </c>
      <c r="J154" s="192">
        <v>0</v>
      </c>
    </row>
    <row r="155" spans="1:10" ht="27.75" customHeight="1" x14ac:dyDescent="0.2">
      <c r="A155" s="155" t="s">
        <v>574</v>
      </c>
      <c r="B155" s="27"/>
      <c r="C155" s="159">
        <v>0</v>
      </c>
      <c r="D155" s="187">
        <v>1.7509999999999999</v>
      </c>
      <c r="E155" s="188">
        <v>0.126</v>
      </c>
      <c r="F155" s="189">
        <v>1.2999999999999999E-2</v>
      </c>
      <c r="G155" s="190">
        <v>2.04</v>
      </c>
      <c r="H155" s="190">
        <v>1.44</v>
      </c>
      <c r="I155" s="193">
        <v>1.44</v>
      </c>
      <c r="J155" s="194">
        <v>2.5999999999999999E-2</v>
      </c>
    </row>
    <row r="156" spans="1:10" ht="27.75" customHeight="1" x14ac:dyDescent="0.2">
      <c r="A156" s="155" t="s">
        <v>575</v>
      </c>
      <c r="B156" s="27"/>
      <c r="C156" s="159">
        <v>0</v>
      </c>
      <c r="D156" s="187">
        <v>1.7509999999999999</v>
      </c>
      <c r="E156" s="188">
        <v>0.126</v>
      </c>
      <c r="F156" s="189">
        <v>1.2999999999999999E-2</v>
      </c>
      <c r="G156" s="190">
        <v>4.9000000000000004</v>
      </c>
      <c r="H156" s="190">
        <v>1.44</v>
      </c>
      <c r="I156" s="193">
        <v>1.44</v>
      </c>
      <c r="J156" s="194">
        <v>2.5999999999999999E-2</v>
      </c>
    </row>
    <row r="157" spans="1:10" ht="27.75" customHeight="1" x14ac:dyDescent="0.2">
      <c r="A157" s="155" t="s">
        <v>576</v>
      </c>
      <c r="B157" s="27"/>
      <c r="C157" s="159">
        <v>0</v>
      </c>
      <c r="D157" s="187">
        <v>1.7509999999999999</v>
      </c>
      <c r="E157" s="188">
        <v>0.126</v>
      </c>
      <c r="F157" s="189">
        <v>1.2999999999999999E-2</v>
      </c>
      <c r="G157" s="190">
        <v>7.18</v>
      </c>
      <c r="H157" s="190">
        <v>1.44</v>
      </c>
      <c r="I157" s="193">
        <v>1.44</v>
      </c>
      <c r="J157" s="194">
        <v>2.5999999999999999E-2</v>
      </c>
    </row>
    <row r="158" spans="1:10" ht="27.75" customHeight="1" x14ac:dyDescent="0.2">
      <c r="A158" s="155" t="s">
        <v>577</v>
      </c>
      <c r="B158" s="27"/>
      <c r="C158" s="159">
        <v>0</v>
      </c>
      <c r="D158" s="187">
        <v>1.7509999999999999</v>
      </c>
      <c r="E158" s="188">
        <v>0.126</v>
      </c>
      <c r="F158" s="189">
        <v>1.2999999999999999E-2</v>
      </c>
      <c r="G158" s="190">
        <v>10.25</v>
      </c>
      <c r="H158" s="190">
        <v>1.44</v>
      </c>
      <c r="I158" s="193">
        <v>1.44</v>
      </c>
      <c r="J158" s="194">
        <v>2.5999999999999999E-2</v>
      </c>
    </row>
    <row r="159" spans="1:10" ht="27.75" customHeight="1" x14ac:dyDescent="0.2">
      <c r="A159" s="155" t="s">
        <v>578</v>
      </c>
      <c r="B159" s="27"/>
      <c r="C159" s="159">
        <v>0</v>
      </c>
      <c r="D159" s="187">
        <v>1.7509999999999999</v>
      </c>
      <c r="E159" s="188">
        <v>0.126</v>
      </c>
      <c r="F159" s="189">
        <v>1.2999999999999999E-2</v>
      </c>
      <c r="G159" s="190">
        <v>20.23</v>
      </c>
      <c r="H159" s="190">
        <v>1.44</v>
      </c>
      <c r="I159" s="193">
        <v>1.44</v>
      </c>
      <c r="J159" s="194">
        <v>2.5999999999999999E-2</v>
      </c>
    </row>
    <row r="160" spans="1:10" ht="27.75" customHeight="1" x14ac:dyDescent="0.2">
      <c r="A160" s="155" t="s">
        <v>579</v>
      </c>
      <c r="B160" s="27"/>
      <c r="C160" s="159">
        <v>0</v>
      </c>
      <c r="D160" s="187">
        <v>1.8109999999999999</v>
      </c>
      <c r="E160" s="188">
        <v>9.6000000000000002E-2</v>
      </c>
      <c r="F160" s="189">
        <v>8.9999999999999993E-3</v>
      </c>
      <c r="G160" s="190">
        <v>2.61</v>
      </c>
      <c r="H160" s="190">
        <v>2.02</v>
      </c>
      <c r="I160" s="193">
        <v>2.02</v>
      </c>
      <c r="J160" s="194">
        <v>2.3E-2</v>
      </c>
    </row>
    <row r="161" spans="1:10" ht="27.75" customHeight="1" x14ac:dyDescent="0.2">
      <c r="A161" s="155" t="s">
        <v>580</v>
      </c>
      <c r="B161" s="27"/>
      <c r="C161" s="159">
        <v>0</v>
      </c>
      <c r="D161" s="187">
        <v>1.8109999999999999</v>
      </c>
      <c r="E161" s="188">
        <v>9.6000000000000002E-2</v>
      </c>
      <c r="F161" s="189">
        <v>8.9999999999999993E-3</v>
      </c>
      <c r="G161" s="190">
        <v>7.29</v>
      </c>
      <c r="H161" s="190">
        <v>2.02</v>
      </c>
      <c r="I161" s="193">
        <v>2.02</v>
      </c>
      <c r="J161" s="194">
        <v>2.3E-2</v>
      </c>
    </row>
    <row r="162" spans="1:10" ht="27.75" customHeight="1" x14ac:dyDescent="0.2">
      <c r="A162" s="155" t="s">
        <v>581</v>
      </c>
      <c r="B162" s="27"/>
      <c r="C162" s="159">
        <v>0</v>
      </c>
      <c r="D162" s="187">
        <v>1.8109999999999999</v>
      </c>
      <c r="E162" s="188">
        <v>9.6000000000000002E-2</v>
      </c>
      <c r="F162" s="189">
        <v>8.9999999999999993E-3</v>
      </c>
      <c r="G162" s="190">
        <v>11.01</v>
      </c>
      <c r="H162" s="190">
        <v>2.02</v>
      </c>
      <c r="I162" s="193">
        <v>2.02</v>
      </c>
      <c r="J162" s="194">
        <v>2.3E-2</v>
      </c>
    </row>
    <row r="163" spans="1:10" ht="27.75" customHeight="1" x14ac:dyDescent="0.2">
      <c r="A163" s="155" t="s">
        <v>582</v>
      </c>
      <c r="B163" s="27"/>
      <c r="C163" s="159">
        <v>0</v>
      </c>
      <c r="D163" s="187">
        <v>1.8109999999999999</v>
      </c>
      <c r="E163" s="188">
        <v>9.6000000000000002E-2</v>
      </c>
      <c r="F163" s="189">
        <v>8.9999999999999993E-3</v>
      </c>
      <c r="G163" s="190">
        <v>16.04</v>
      </c>
      <c r="H163" s="190">
        <v>2.02</v>
      </c>
      <c r="I163" s="193">
        <v>2.02</v>
      </c>
      <c r="J163" s="194">
        <v>2.3E-2</v>
      </c>
    </row>
    <row r="164" spans="1:10" ht="27.75" customHeight="1" x14ac:dyDescent="0.2">
      <c r="A164" s="155" t="s">
        <v>583</v>
      </c>
      <c r="B164" s="27"/>
      <c r="C164" s="159">
        <v>0</v>
      </c>
      <c r="D164" s="187">
        <v>1.8109999999999999</v>
      </c>
      <c r="E164" s="188">
        <v>9.6000000000000002E-2</v>
      </c>
      <c r="F164" s="189">
        <v>8.9999999999999993E-3</v>
      </c>
      <c r="G164" s="190">
        <v>32.36</v>
      </c>
      <c r="H164" s="190">
        <v>2.02</v>
      </c>
      <c r="I164" s="193">
        <v>2.02</v>
      </c>
      <c r="J164" s="194">
        <v>2.3E-2</v>
      </c>
    </row>
    <row r="165" spans="1:10" ht="27.75" customHeight="1" x14ac:dyDescent="0.2">
      <c r="A165" s="155" t="s">
        <v>584</v>
      </c>
      <c r="B165" s="27"/>
      <c r="C165" s="159">
        <v>0</v>
      </c>
      <c r="D165" s="187">
        <v>1.647</v>
      </c>
      <c r="E165" s="188">
        <v>6.9000000000000006E-2</v>
      </c>
      <c r="F165" s="189">
        <v>6.0000000000000001E-3</v>
      </c>
      <c r="G165" s="190">
        <v>28.36</v>
      </c>
      <c r="H165" s="190">
        <v>2.29</v>
      </c>
      <c r="I165" s="193">
        <v>2.29</v>
      </c>
      <c r="J165" s="194">
        <v>1.9E-2</v>
      </c>
    </row>
    <row r="166" spans="1:10" ht="27.75" customHeight="1" x14ac:dyDescent="0.2">
      <c r="A166" s="155" t="s">
        <v>585</v>
      </c>
      <c r="B166" s="27"/>
      <c r="C166" s="159">
        <v>0</v>
      </c>
      <c r="D166" s="187">
        <v>1.647</v>
      </c>
      <c r="E166" s="188">
        <v>6.9000000000000006E-2</v>
      </c>
      <c r="F166" s="189">
        <v>6.0000000000000001E-3</v>
      </c>
      <c r="G166" s="190">
        <v>67.89</v>
      </c>
      <c r="H166" s="190">
        <v>2.29</v>
      </c>
      <c r="I166" s="193">
        <v>2.29</v>
      </c>
      <c r="J166" s="194">
        <v>1.9E-2</v>
      </c>
    </row>
    <row r="167" spans="1:10" ht="27.75" customHeight="1" x14ac:dyDescent="0.2">
      <c r="A167" s="155" t="s">
        <v>586</v>
      </c>
      <c r="B167" s="27"/>
      <c r="C167" s="159">
        <v>0</v>
      </c>
      <c r="D167" s="187">
        <v>1.647</v>
      </c>
      <c r="E167" s="188">
        <v>6.9000000000000006E-2</v>
      </c>
      <c r="F167" s="189">
        <v>6.0000000000000001E-3</v>
      </c>
      <c r="G167" s="190">
        <v>119.39</v>
      </c>
      <c r="H167" s="190">
        <v>2.29</v>
      </c>
      <c r="I167" s="193">
        <v>2.29</v>
      </c>
      <c r="J167" s="194">
        <v>1.9E-2</v>
      </c>
    </row>
    <row r="168" spans="1:10" ht="27.75" customHeight="1" x14ac:dyDescent="0.2">
      <c r="A168" s="155" t="s">
        <v>587</v>
      </c>
      <c r="B168" s="27"/>
      <c r="C168" s="159">
        <v>0</v>
      </c>
      <c r="D168" s="187">
        <v>1.647</v>
      </c>
      <c r="E168" s="188">
        <v>6.9000000000000006E-2</v>
      </c>
      <c r="F168" s="189">
        <v>6.0000000000000001E-3</v>
      </c>
      <c r="G168" s="190">
        <v>231.03</v>
      </c>
      <c r="H168" s="190">
        <v>2.29</v>
      </c>
      <c r="I168" s="193">
        <v>2.29</v>
      </c>
      <c r="J168" s="194">
        <v>1.9E-2</v>
      </c>
    </row>
    <row r="169" spans="1:10" ht="27.75" customHeight="1" x14ac:dyDescent="0.2">
      <c r="A169" s="155" t="s">
        <v>588</v>
      </c>
      <c r="B169" s="27"/>
      <c r="C169" s="159">
        <v>0</v>
      </c>
      <c r="D169" s="187">
        <v>1.647</v>
      </c>
      <c r="E169" s="188">
        <v>6.9000000000000006E-2</v>
      </c>
      <c r="F169" s="189">
        <v>6.0000000000000001E-3</v>
      </c>
      <c r="G169" s="190">
        <v>433.85</v>
      </c>
      <c r="H169" s="190">
        <v>2.29</v>
      </c>
      <c r="I169" s="193">
        <v>2.29</v>
      </c>
      <c r="J169" s="194">
        <v>1.9E-2</v>
      </c>
    </row>
    <row r="170" spans="1:10" ht="27.75" customHeight="1" x14ac:dyDescent="0.2">
      <c r="A170" s="155" t="s">
        <v>504</v>
      </c>
      <c r="B170" s="27"/>
      <c r="C170" s="159" t="s">
        <v>469</v>
      </c>
      <c r="D170" s="195">
        <v>8.0589999999999993</v>
      </c>
      <c r="E170" s="196">
        <v>0.41799999999999998</v>
      </c>
      <c r="F170" s="189">
        <v>0.18099999999999999</v>
      </c>
      <c r="G170" s="191">
        <v>0</v>
      </c>
      <c r="H170" s="191">
        <v>0</v>
      </c>
      <c r="I170" s="206">
        <v>0</v>
      </c>
      <c r="J170" s="192">
        <v>0</v>
      </c>
    </row>
    <row r="171" spans="1:10" ht="27.75" customHeight="1" x14ac:dyDescent="0.2">
      <c r="A171" s="155" t="s">
        <v>505</v>
      </c>
      <c r="B171" s="27"/>
      <c r="C171" s="159">
        <v>0</v>
      </c>
      <c r="D171" s="187">
        <v>-2.802</v>
      </c>
      <c r="E171" s="188">
        <v>-0.223</v>
      </c>
      <c r="F171" s="189">
        <v>-2.4E-2</v>
      </c>
      <c r="G171" s="157">
        <v>0</v>
      </c>
      <c r="H171" s="191">
        <v>0</v>
      </c>
      <c r="I171" s="206">
        <v>0</v>
      </c>
      <c r="J171" s="192">
        <v>0</v>
      </c>
    </row>
    <row r="172" spans="1:10" ht="27.75" customHeight="1" x14ac:dyDescent="0.2">
      <c r="A172" s="155" t="s">
        <v>506</v>
      </c>
      <c r="B172" s="27"/>
      <c r="C172" s="159">
        <v>0</v>
      </c>
      <c r="D172" s="187">
        <v>-2.8290000000000002</v>
      </c>
      <c r="E172" s="188">
        <v>-0.21199999999999999</v>
      </c>
      <c r="F172" s="189">
        <v>-2.3E-2</v>
      </c>
      <c r="G172" s="157">
        <v>0</v>
      </c>
      <c r="H172" s="191">
        <v>0</v>
      </c>
      <c r="I172" s="206">
        <v>0</v>
      </c>
      <c r="J172" s="192">
        <v>0</v>
      </c>
    </row>
    <row r="173" spans="1:10" ht="27.75" customHeight="1" x14ac:dyDescent="0.2">
      <c r="A173" s="155" t="s">
        <v>507</v>
      </c>
      <c r="B173" s="27"/>
      <c r="C173" s="159">
        <v>0</v>
      </c>
      <c r="D173" s="187">
        <v>-2.802</v>
      </c>
      <c r="E173" s="188">
        <v>-0.223</v>
      </c>
      <c r="F173" s="189">
        <v>-2.4E-2</v>
      </c>
      <c r="G173" s="157">
        <v>0</v>
      </c>
      <c r="H173" s="191">
        <v>0</v>
      </c>
      <c r="I173" s="206">
        <v>0</v>
      </c>
      <c r="J173" s="194">
        <v>5.0999999999999997E-2</v>
      </c>
    </row>
    <row r="174" spans="1:10" ht="27.75" customHeight="1" x14ac:dyDescent="0.2">
      <c r="A174" s="155" t="s">
        <v>508</v>
      </c>
      <c r="B174" s="27"/>
      <c r="C174" s="159">
        <v>0</v>
      </c>
      <c r="D174" s="187">
        <v>-2.8290000000000002</v>
      </c>
      <c r="E174" s="188">
        <v>-0.21199999999999999</v>
      </c>
      <c r="F174" s="189">
        <v>-2.3E-2</v>
      </c>
      <c r="G174" s="157">
        <v>0</v>
      </c>
      <c r="H174" s="191">
        <v>0</v>
      </c>
      <c r="I174" s="206">
        <v>0</v>
      </c>
      <c r="J174" s="194">
        <v>4.2999999999999997E-2</v>
      </c>
    </row>
    <row r="175" spans="1:10" ht="27.75" customHeight="1" x14ac:dyDescent="0.2">
      <c r="A175" s="155" t="s">
        <v>509</v>
      </c>
      <c r="B175" s="27"/>
      <c r="C175" s="159">
        <v>0</v>
      </c>
      <c r="D175" s="187">
        <v>-3.2109999999999999</v>
      </c>
      <c r="E175" s="188">
        <v>-0.17</v>
      </c>
      <c r="F175" s="189">
        <v>-1.7000000000000001E-2</v>
      </c>
      <c r="G175" s="190">
        <v>32.200000000000003</v>
      </c>
      <c r="H175" s="191">
        <v>0</v>
      </c>
      <c r="I175" s="206">
        <v>0</v>
      </c>
      <c r="J175" s="194">
        <v>6.5000000000000002E-2</v>
      </c>
    </row>
    <row r="176" spans="1:10" ht="27.75" customHeight="1" x14ac:dyDescent="0.2">
      <c r="A176" s="155" t="s">
        <v>696</v>
      </c>
      <c r="B176" s="27"/>
      <c r="C176" s="159" t="s">
        <v>769</v>
      </c>
      <c r="D176" s="187">
        <v>1.107</v>
      </c>
      <c r="E176" s="188">
        <v>8.7999999999999995E-2</v>
      </c>
      <c r="F176" s="189">
        <v>0.01</v>
      </c>
      <c r="G176" s="190">
        <v>0.61</v>
      </c>
      <c r="H176" s="191">
        <v>0</v>
      </c>
      <c r="I176" s="206">
        <v>0</v>
      </c>
      <c r="J176" s="192">
        <v>0</v>
      </c>
    </row>
    <row r="177" spans="1:10" ht="27.75" customHeight="1" x14ac:dyDescent="0.2">
      <c r="A177" s="155" t="s">
        <v>707</v>
      </c>
      <c r="B177" s="27"/>
      <c r="C177" s="159" t="s">
        <v>467</v>
      </c>
      <c r="D177" s="187">
        <v>1.107</v>
      </c>
      <c r="E177" s="188">
        <v>8.7999999999999995E-2</v>
      </c>
      <c r="F177" s="189">
        <v>0.01</v>
      </c>
      <c r="G177" s="191">
        <v>0</v>
      </c>
      <c r="H177" s="191">
        <v>0</v>
      </c>
      <c r="I177" s="206">
        <v>0</v>
      </c>
      <c r="J177" s="192">
        <v>0</v>
      </c>
    </row>
    <row r="178" spans="1:10" ht="27.75" customHeight="1" x14ac:dyDescent="0.2">
      <c r="A178" s="155" t="s">
        <v>697</v>
      </c>
      <c r="B178" s="27"/>
      <c r="C178" s="159" t="s">
        <v>770</v>
      </c>
      <c r="D178" s="187">
        <v>1.1779999999999999</v>
      </c>
      <c r="E178" s="188">
        <v>9.4E-2</v>
      </c>
      <c r="F178" s="189">
        <v>0.01</v>
      </c>
      <c r="G178" s="190">
        <v>0.85</v>
      </c>
      <c r="H178" s="191">
        <v>0</v>
      </c>
      <c r="I178" s="206">
        <v>0</v>
      </c>
      <c r="J178" s="192">
        <v>0</v>
      </c>
    </row>
    <row r="179" spans="1:10" ht="27.75" customHeight="1" x14ac:dyDescent="0.2">
      <c r="A179" s="155" t="s">
        <v>698</v>
      </c>
      <c r="B179" s="27"/>
      <c r="C179" s="159" t="s">
        <v>770</v>
      </c>
      <c r="D179" s="187">
        <v>1.1779999999999999</v>
      </c>
      <c r="E179" s="188">
        <v>9.4E-2</v>
      </c>
      <c r="F179" s="189">
        <v>0.01</v>
      </c>
      <c r="G179" s="190">
        <v>0.88</v>
      </c>
      <c r="H179" s="191">
        <v>0</v>
      </c>
      <c r="I179" s="206">
        <v>0</v>
      </c>
      <c r="J179" s="192">
        <v>0</v>
      </c>
    </row>
    <row r="180" spans="1:10" ht="27.75" customHeight="1" x14ac:dyDescent="0.2">
      <c r="A180" s="155" t="s">
        <v>699</v>
      </c>
      <c r="B180" s="27"/>
      <c r="C180" s="159" t="s">
        <v>770</v>
      </c>
      <c r="D180" s="187">
        <v>1.1779999999999999</v>
      </c>
      <c r="E180" s="188">
        <v>9.4E-2</v>
      </c>
      <c r="F180" s="189">
        <v>0.01</v>
      </c>
      <c r="G180" s="190">
        <v>0.97</v>
      </c>
      <c r="H180" s="191">
        <v>0</v>
      </c>
      <c r="I180" s="206">
        <v>0</v>
      </c>
      <c r="J180" s="192">
        <v>0</v>
      </c>
    </row>
    <row r="181" spans="1:10" ht="27.75" customHeight="1" x14ac:dyDescent="0.2">
      <c r="A181" s="155" t="s">
        <v>700</v>
      </c>
      <c r="B181" s="27"/>
      <c r="C181" s="159" t="s">
        <v>770</v>
      </c>
      <c r="D181" s="187">
        <v>1.1779999999999999</v>
      </c>
      <c r="E181" s="188">
        <v>9.4E-2</v>
      </c>
      <c r="F181" s="189">
        <v>0.01</v>
      </c>
      <c r="G181" s="190">
        <v>1.0900000000000001</v>
      </c>
      <c r="H181" s="191">
        <v>0</v>
      </c>
      <c r="I181" s="206">
        <v>0</v>
      </c>
      <c r="J181" s="192">
        <v>0</v>
      </c>
    </row>
    <row r="182" spans="1:10" ht="27.75" customHeight="1" x14ac:dyDescent="0.2">
      <c r="A182" s="155" t="s">
        <v>701</v>
      </c>
      <c r="B182" s="27"/>
      <c r="C182" s="159" t="s">
        <v>770</v>
      </c>
      <c r="D182" s="187">
        <v>1.1779999999999999</v>
      </c>
      <c r="E182" s="188">
        <v>9.4E-2</v>
      </c>
      <c r="F182" s="189">
        <v>0.01</v>
      </c>
      <c r="G182" s="190">
        <v>1.44</v>
      </c>
      <c r="H182" s="191">
        <v>0</v>
      </c>
      <c r="I182" s="206">
        <v>0</v>
      </c>
      <c r="J182" s="192">
        <v>0</v>
      </c>
    </row>
    <row r="183" spans="1:10" ht="27.75" customHeight="1" x14ac:dyDescent="0.2">
      <c r="A183" s="155" t="s">
        <v>510</v>
      </c>
      <c r="B183" s="27"/>
      <c r="C183" s="159" t="s">
        <v>468</v>
      </c>
      <c r="D183" s="187">
        <v>1.1779999999999999</v>
      </c>
      <c r="E183" s="188">
        <v>9.4E-2</v>
      </c>
      <c r="F183" s="189">
        <v>0.01</v>
      </c>
      <c r="G183" s="191">
        <v>0</v>
      </c>
      <c r="H183" s="191">
        <v>0</v>
      </c>
      <c r="I183" s="206">
        <v>0</v>
      </c>
      <c r="J183" s="192">
        <v>0</v>
      </c>
    </row>
    <row r="184" spans="1:10" ht="27.75" customHeight="1" x14ac:dyDescent="0.2">
      <c r="A184" s="155" t="s">
        <v>559</v>
      </c>
      <c r="B184" s="27"/>
      <c r="C184" s="159">
        <v>0</v>
      </c>
      <c r="D184" s="187">
        <v>0.72199999999999998</v>
      </c>
      <c r="E184" s="188">
        <v>5.1999999999999998E-2</v>
      </c>
      <c r="F184" s="189">
        <v>6.0000000000000001E-3</v>
      </c>
      <c r="G184" s="190">
        <v>0.84</v>
      </c>
      <c r="H184" s="190">
        <v>0.59</v>
      </c>
      <c r="I184" s="193">
        <v>0.59</v>
      </c>
      <c r="J184" s="194">
        <v>1.0999999999999999E-2</v>
      </c>
    </row>
    <row r="185" spans="1:10" ht="27.75" customHeight="1" x14ac:dyDescent="0.2">
      <c r="A185" s="155" t="s">
        <v>560</v>
      </c>
      <c r="B185" s="27"/>
      <c r="C185" s="159">
        <v>0</v>
      </c>
      <c r="D185" s="187">
        <v>0.72199999999999998</v>
      </c>
      <c r="E185" s="188">
        <v>5.1999999999999998E-2</v>
      </c>
      <c r="F185" s="189">
        <v>6.0000000000000001E-3</v>
      </c>
      <c r="G185" s="190">
        <v>2.02</v>
      </c>
      <c r="H185" s="190">
        <v>0.59</v>
      </c>
      <c r="I185" s="193">
        <v>0.59</v>
      </c>
      <c r="J185" s="194">
        <v>1.0999999999999999E-2</v>
      </c>
    </row>
    <row r="186" spans="1:10" ht="27.75" customHeight="1" x14ac:dyDescent="0.2">
      <c r="A186" s="155" t="s">
        <v>561</v>
      </c>
      <c r="B186" s="27"/>
      <c r="C186" s="159">
        <v>0</v>
      </c>
      <c r="D186" s="187">
        <v>0.72199999999999998</v>
      </c>
      <c r="E186" s="188">
        <v>5.1999999999999998E-2</v>
      </c>
      <c r="F186" s="189">
        <v>6.0000000000000001E-3</v>
      </c>
      <c r="G186" s="190">
        <v>2.96</v>
      </c>
      <c r="H186" s="190">
        <v>0.59</v>
      </c>
      <c r="I186" s="193">
        <v>0.59</v>
      </c>
      <c r="J186" s="194">
        <v>1.0999999999999999E-2</v>
      </c>
    </row>
    <row r="187" spans="1:10" ht="27.75" customHeight="1" x14ac:dyDescent="0.2">
      <c r="A187" s="155" t="s">
        <v>562</v>
      </c>
      <c r="B187" s="27"/>
      <c r="C187" s="159">
        <v>0</v>
      </c>
      <c r="D187" s="187">
        <v>0.72199999999999998</v>
      </c>
      <c r="E187" s="188">
        <v>5.1999999999999998E-2</v>
      </c>
      <c r="F187" s="189">
        <v>6.0000000000000001E-3</v>
      </c>
      <c r="G187" s="190">
        <v>4.2300000000000004</v>
      </c>
      <c r="H187" s="190">
        <v>0.59</v>
      </c>
      <c r="I187" s="193">
        <v>0.59</v>
      </c>
      <c r="J187" s="194">
        <v>1.0999999999999999E-2</v>
      </c>
    </row>
    <row r="188" spans="1:10" ht="27.75" customHeight="1" x14ac:dyDescent="0.2">
      <c r="A188" s="155" t="s">
        <v>563</v>
      </c>
      <c r="B188" s="27"/>
      <c r="C188" s="159">
        <v>0</v>
      </c>
      <c r="D188" s="187">
        <v>0.72199999999999998</v>
      </c>
      <c r="E188" s="188">
        <v>5.1999999999999998E-2</v>
      </c>
      <c r="F188" s="189">
        <v>6.0000000000000001E-3</v>
      </c>
      <c r="G188" s="190">
        <v>8.34</v>
      </c>
      <c r="H188" s="190">
        <v>0.59</v>
      </c>
      <c r="I188" s="193">
        <v>0.59</v>
      </c>
      <c r="J188" s="194">
        <v>1.0999999999999999E-2</v>
      </c>
    </row>
    <row r="189" spans="1:10" ht="27.75" customHeight="1" x14ac:dyDescent="0.2">
      <c r="A189" s="155" t="s">
        <v>564</v>
      </c>
      <c r="B189" s="27"/>
      <c r="C189" s="159">
        <v>0</v>
      </c>
      <c r="D189" s="187">
        <v>0.746</v>
      </c>
      <c r="E189" s="188">
        <v>3.9E-2</v>
      </c>
      <c r="F189" s="189">
        <v>4.0000000000000001E-3</v>
      </c>
      <c r="G189" s="190">
        <v>1.08</v>
      </c>
      <c r="H189" s="190">
        <v>0.83</v>
      </c>
      <c r="I189" s="193">
        <v>0.83</v>
      </c>
      <c r="J189" s="194">
        <v>8.9999999999999993E-3</v>
      </c>
    </row>
    <row r="190" spans="1:10" ht="27.75" customHeight="1" x14ac:dyDescent="0.2">
      <c r="A190" s="155" t="s">
        <v>565</v>
      </c>
      <c r="B190" s="27"/>
      <c r="C190" s="159">
        <v>0</v>
      </c>
      <c r="D190" s="187">
        <v>0.746</v>
      </c>
      <c r="E190" s="188">
        <v>3.9E-2</v>
      </c>
      <c r="F190" s="189">
        <v>4.0000000000000001E-3</v>
      </c>
      <c r="G190" s="190">
        <v>3</v>
      </c>
      <c r="H190" s="190">
        <v>0.83</v>
      </c>
      <c r="I190" s="193">
        <v>0.83</v>
      </c>
      <c r="J190" s="194">
        <v>8.9999999999999993E-3</v>
      </c>
    </row>
    <row r="191" spans="1:10" ht="27.75" customHeight="1" x14ac:dyDescent="0.2">
      <c r="A191" s="155" t="s">
        <v>566</v>
      </c>
      <c r="B191" s="27"/>
      <c r="C191" s="159">
        <v>0</v>
      </c>
      <c r="D191" s="187">
        <v>0.746</v>
      </c>
      <c r="E191" s="188">
        <v>3.9E-2</v>
      </c>
      <c r="F191" s="189">
        <v>4.0000000000000001E-3</v>
      </c>
      <c r="G191" s="190">
        <v>4.54</v>
      </c>
      <c r="H191" s="190">
        <v>0.83</v>
      </c>
      <c r="I191" s="193">
        <v>0.83</v>
      </c>
      <c r="J191" s="194">
        <v>8.9999999999999993E-3</v>
      </c>
    </row>
    <row r="192" spans="1:10" ht="27.75" customHeight="1" x14ac:dyDescent="0.2">
      <c r="A192" s="155" t="s">
        <v>567</v>
      </c>
      <c r="B192" s="27"/>
      <c r="C192" s="159">
        <v>0</v>
      </c>
      <c r="D192" s="187">
        <v>0.746</v>
      </c>
      <c r="E192" s="188">
        <v>3.9E-2</v>
      </c>
      <c r="F192" s="189">
        <v>4.0000000000000001E-3</v>
      </c>
      <c r="G192" s="190">
        <v>6.61</v>
      </c>
      <c r="H192" s="190">
        <v>0.83</v>
      </c>
      <c r="I192" s="193">
        <v>0.83</v>
      </c>
      <c r="J192" s="194">
        <v>8.9999999999999993E-3</v>
      </c>
    </row>
    <row r="193" spans="1:10" ht="27.75" customHeight="1" x14ac:dyDescent="0.2">
      <c r="A193" s="155" t="s">
        <v>568</v>
      </c>
      <c r="B193" s="27"/>
      <c r="C193" s="159">
        <v>0</v>
      </c>
      <c r="D193" s="187">
        <v>0.746</v>
      </c>
      <c r="E193" s="188">
        <v>3.9E-2</v>
      </c>
      <c r="F193" s="189">
        <v>4.0000000000000001E-3</v>
      </c>
      <c r="G193" s="190">
        <v>13.34</v>
      </c>
      <c r="H193" s="190">
        <v>0.83</v>
      </c>
      <c r="I193" s="193">
        <v>0.83</v>
      </c>
      <c r="J193" s="194">
        <v>8.9999999999999993E-3</v>
      </c>
    </row>
    <row r="194" spans="1:10" ht="27.75" customHeight="1" x14ac:dyDescent="0.2">
      <c r="A194" s="155" t="s">
        <v>569</v>
      </c>
      <c r="B194" s="27"/>
      <c r="C194" s="159">
        <v>0</v>
      </c>
      <c r="D194" s="187">
        <v>0.67900000000000005</v>
      </c>
      <c r="E194" s="188">
        <v>2.8000000000000001E-2</v>
      </c>
      <c r="F194" s="189">
        <v>3.0000000000000001E-3</v>
      </c>
      <c r="G194" s="190">
        <v>11.69</v>
      </c>
      <c r="H194" s="190">
        <v>0.94</v>
      </c>
      <c r="I194" s="193">
        <v>0.94</v>
      </c>
      <c r="J194" s="194">
        <v>8.0000000000000002E-3</v>
      </c>
    </row>
    <row r="195" spans="1:10" ht="27.75" customHeight="1" x14ac:dyDescent="0.2">
      <c r="A195" s="155" t="s">
        <v>570</v>
      </c>
      <c r="B195" s="27"/>
      <c r="C195" s="159">
        <v>0</v>
      </c>
      <c r="D195" s="187">
        <v>0.67900000000000005</v>
      </c>
      <c r="E195" s="188">
        <v>2.8000000000000001E-2</v>
      </c>
      <c r="F195" s="189">
        <v>3.0000000000000001E-3</v>
      </c>
      <c r="G195" s="190">
        <v>27.98</v>
      </c>
      <c r="H195" s="190">
        <v>0.94</v>
      </c>
      <c r="I195" s="193">
        <v>0.94</v>
      </c>
      <c r="J195" s="194">
        <v>8.0000000000000002E-3</v>
      </c>
    </row>
    <row r="196" spans="1:10" ht="27.75" customHeight="1" x14ac:dyDescent="0.2">
      <c r="A196" s="155" t="s">
        <v>571</v>
      </c>
      <c r="B196" s="27"/>
      <c r="C196" s="159">
        <v>0</v>
      </c>
      <c r="D196" s="187">
        <v>0.67900000000000005</v>
      </c>
      <c r="E196" s="188">
        <v>2.8000000000000001E-2</v>
      </c>
      <c r="F196" s="189">
        <v>3.0000000000000001E-3</v>
      </c>
      <c r="G196" s="190">
        <v>49.21</v>
      </c>
      <c r="H196" s="190">
        <v>0.94</v>
      </c>
      <c r="I196" s="193">
        <v>0.94</v>
      </c>
      <c r="J196" s="194">
        <v>8.0000000000000002E-3</v>
      </c>
    </row>
    <row r="197" spans="1:10" ht="27.75" customHeight="1" x14ac:dyDescent="0.2">
      <c r="A197" s="155" t="s">
        <v>572</v>
      </c>
      <c r="B197" s="27"/>
      <c r="C197" s="159">
        <v>0</v>
      </c>
      <c r="D197" s="187">
        <v>0.67900000000000005</v>
      </c>
      <c r="E197" s="188">
        <v>2.8000000000000001E-2</v>
      </c>
      <c r="F197" s="189">
        <v>3.0000000000000001E-3</v>
      </c>
      <c r="G197" s="190">
        <v>95.22</v>
      </c>
      <c r="H197" s="190">
        <v>0.94</v>
      </c>
      <c r="I197" s="193">
        <v>0.94</v>
      </c>
      <c r="J197" s="194">
        <v>8.0000000000000002E-3</v>
      </c>
    </row>
    <row r="198" spans="1:10" ht="27.75" customHeight="1" x14ac:dyDescent="0.2">
      <c r="A198" s="155" t="s">
        <v>573</v>
      </c>
      <c r="B198" s="27"/>
      <c r="C198" s="159">
        <v>0</v>
      </c>
      <c r="D198" s="187">
        <v>0.67900000000000005</v>
      </c>
      <c r="E198" s="188">
        <v>2.8000000000000001E-2</v>
      </c>
      <c r="F198" s="189">
        <v>3.0000000000000001E-3</v>
      </c>
      <c r="G198" s="190">
        <v>178.8</v>
      </c>
      <c r="H198" s="190">
        <v>0.94</v>
      </c>
      <c r="I198" s="193">
        <v>0.94</v>
      </c>
      <c r="J198" s="194">
        <v>8.0000000000000002E-3</v>
      </c>
    </row>
    <row r="199" spans="1:10" ht="27.75" customHeight="1" x14ac:dyDescent="0.2">
      <c r="A199" s="155" t="s">
        <v>511</v>
      </c>
      <c r="B199" s="27"/>
      <c r="C199" s="159" t="s">
        <v>469</v>
      </c>
      <c r="D199" s="195">
        <v>3.3210000000000002</v>
      </c>
      <c r="E199" s="196">
        <v>0.17199999999999999</v>
      </c>
      <c r="F199" s="189">
        <v>7.4999999999999997E-2</v>
      </c>
      <c r="G199" s="191">
        <v>0</v>
      </c>
      <c r="H199" s="191">
        <v>0</v>
      </c>
      <c r="I199" s="206">
        <v>0</v>
      </c>
      <c r="J199" s="192">
        <v>0</v>
      </c>
    </row>
    <row r="200" spans="1:10" ht="27.75" customHeight="1" x14ac:dyDescent="0.2">
      <c r="A200" s="155" t="s">
        <v>512</v>
      </c>
      <c r="B200" s="27"/>
      <c r="C200" s="159">
        <v>0</v>
      </c>
      <c r="D200" s="187">
        <v>-1.155</v>
      </c>
      <c r="E200" s="188">
        <v>-9.1999999999999998E-2</v>
      </c>
      <c r="F200" s="189">
        <v>-0.01</v>
      </c>
      <c r="G200" s="157">
        <v>0</v>
      </c>
      <c r="H200" s="191">
        <v>0</v>
      </c>
      <c r="I200" s="206">
        <v>0</v>
      </c>
      <c r="J200" s="192">
        <v>0</v>
      </c>
    </row>
    <row r="201" spans="1:10" ht="27.75" customHeight="1" x14ac:dyDescent="0.2">
      <c r="A201" s="155" t="s">
        <v>513</v>
      </c>
      <c r="B201" s="27"/>
      <c r="C201" s="159">
        <v>0</v>
      </c>
      <c r="D201" s="187">
        <v>-1.1659999999999999</v>
      </c>
      <c r="E201" s="188">
        <v>-8.6999999999999994E-2</v>
      </c>
      <c r="F201" s="189">
        <v>-8.9999999999999993E-3</v>
      </c>
      <c r="G201" s="157">
        <v>0</v>
      </c>
      <c r="H201" s="191">
        <v>0</v>
      </c>
      <c r="I201" s="206">
        <v>0</v>
      </c>
      <c r="J201" s="192">
        <v>0</v>
      </c>
    </row>
    <row r="202" spans="1:10" ht="27.75" customHeight="1" x14ac:dyDescent="0.2">
      <c r="A202" s="155" t="s">
        <v>514</v>
      </c>
      <c r="B202" s="27"/>
      <c r="C202" s="159">
        <v>0</v>
      </c>
      <c r="D202" s="187">
        <v>-1.155</v>
      </c>
      <c r="E202" s="188">
        <v>-9.1999999999999998E-2</v>
      </c>
      <c r="F202" s="189">
        <v>-0.01</v>
      </c>
      <c r="G202" s="157">
        <v>0</v>
      </c>
      <c r="H202" s="191">
        <v>0</v>
      </c>
      <c r="I202" s="206">
        <v>0</v>
      </c>
      <c r="J202" s="194">
        <v>2.1000000000000001E-2</v>
      </c>
    </row>
    <row r="203" spans="1:10" ht="27.75" customHeight="1" x14ac:dyDescent="0.2">
      <c r="A203" s="155" t="s">
        <v>515</v>
      </c>
      <c r="B203" s="27"/>
      <c r="C203" s="159">
        <v>0</v>
      </c>
      <c r="D203" s="187">
        <v>-1.1659999999999999</v>
      </c>
      <c r="E203" s="188">
        <v>-8.6999999999999994E-2</v>
      </c>
      <c r="F203" s="189">
        <v>-8.9999999999999993E-3</v>
      </c>
      <c r="G203" s="157">
        <v>0</v>
      </c>
      <c r="H203" s="191">
        <v>0</v>
      </c>
      <c r="I203" s="206">
        <v>0</v>
      </c>
      <c r="J203" s="194">
        <v>1.7999999999999999E-2</v>
      </c>
    </row>
    <row r="204" spans="1:10" ht="27.75" customHeight="1" x14ac:dyDescent="0.2">
      <c r="A204" s="155" t="s">
        <v>516</v>
      </c>
      <c r="B204" s="27"/>
      <c r="C204" s="159">
        <v>0</v>
      </c>
      <c r="D204" s="187">
        <v>-1.323</v>
      </c>
      <c r="E204" s="188">
        <v>-7.0000000000000007E-2</v>
      </c>
      <c r="F204" s="189">
        <v>-7.0000000000000001E-3</v>
      </c>
      <c r="G204" s="190">
        <v>13.27</v>
      </c>
      <c r="H204" s="191">
        <v>0</v>
      </c>
      <c r="I204" s="206">
        <v>0</v>
      </c>
      <c r="J204" s="194">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H10:J10"/>
    <mergeCell ref="B1:D1"/>
    <mergeCell ref="F1:H1"/>
    <mergeCell ref="A2:J2"/>
    <mergeCell ref="F5:J5"/>
    <mergeCell ref="F6:G6"/>
    <mergeCell ref="F10:G10"/>
    <mergeCell ref="B9:D9"/>
    <mergeCell ref="A5:D5"/>
    <mergeCell ref="F7:G7"/>
    <mergeCell ref="F8:G8"/>
    <mergeCell ref="F9:G9"/>
    <mergeCell ref="A3:XFD3"/>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tabSelected="1" topLeftCell="A2" zoomScale="80" zoomScaleNormal="80" zoomScaleSheetLayoutView="100" workbookViewId="0">
      <selection activeCell="F20" sqref="F20:F23"/>
    </sheetView>
  </sheetViews>
  <sheetFormatPr defaultRowHeight="12.75" x14ac:dyDescent="0.2"/>
  <cols>
    <col min="1" max="6" width="24" customWidth="1"/>
  </cols>
  <sheetData>
    <row r="1" spans="1:6" ht="27.75" customHeight="1" x14ac:dyDescent="0.2">
      <c r="A1" s="130" t="s">
        <v>30</v>
      </c>
    </row>
    <row r="2" spans="1:6" ht="44.25" customHeight="1" x14ac:dyDescent="0.2">
      <c r="A2" s="271" t="s">
        <v>184</v>
      </c>
      <c r="B2" s="272"/>
      <c r="C2" s="272"/>
      <c r="D2" s="272"/>
      <c r="E2" s="272"/>
    </row>
    <row r="3" spans="1:6" s="277" customFormat="1" ht="17.100000000000001" customHeight="1" x14ac:dyDescent="0.2">
      <c r="A3" s="276"/>
      <c r="B3" s="276"/>
      <c r="C3" s="276"/>
      <c r="D3" s="276"/>
      <c r="E3" s="276"/>
      <c r="F3" s="276"/>
    </row>
    <row r="4" spans="1:6" ht="47.25" customHeight="1" x14ac:dyDescent="0.2">
      <c r="A4" s="227" t="str">
        <f>Overview!B4&amp; " - Illustrative LLFs for year beginning "&amp;Overview!D4</f>
        <v>Fulcrum Electricity Assets Ltd - GSP_L - Illustrative LLFs for year beginning 1 April 2026</v>
      </c>
      <c r="B4" s="227"/>
      <c r="C4" s="227"/>
      <c r="D4" s="227"/>
      <c r="E4" s="227"/>
    </row>
    <row r="5" spans="1:6" ht="19.5" customHeight="1" x14ac:dyDescent="0.2">
      <c r="A5" s="273" t="s">
        <v>19</v>
      </c>
      <c r="B5" s="21" t="s">
        <v>6</v>
      </c>
      <c r="C5" s="21" t="s">
        <v>7</v>
      </c>
      <c r="D5" s="21" t="s">
        <v>8</v>
      </c>
      <c r="E5" s="21" t="s">
        <v>9</v>
      </c>
    </row>
    <row r="6" spans="1:6" ht="19.5" customHeight="1" x14ac:dyDescent="0.2">
      <c r="A6" s="274"/>
      <c r="B6" s="21" t="s">
        <v>20</v>
      </c>
      <c r="C6" s="21" t="s">
        <v>21</v>
      </c>
      <c r="D6" s="21" t="s">
        <v>22</v>
      </c>
      <c r="E6" s="21" t="s">
        <v>23</v>
      </c>
    </row>
    <row r="7" spans="1:6" ht="56.1" customHeight="1" x14ac:dyDescent="0.2">
      <c r="A7" s="185" t="s">
        <v>753</v>
      </c>
      <c r="B7" s="178"/>
      <c r="C7" s="178"/>
      <c r="D7" s="23" t="s">
        <v>754</v>
      </c>
      <c r="E7" s="23" t="s">
        <v>755</v>
      </c>
    </row>
    <row r="8" spans="1:6" ht="58.5" customHeight="1" x14ac:dyDescent="0.2">
      <c r="A8" s="185" t="s">
        <v>756</v>
      </c>
      <c r="B8" s="23" t="s">
        <v>742</v>
      </c>
      <c r="C8" s="22" t="s">
        <v>757</v>
      </c>
      <c r="D8" s="23" t="s">
        <v>754</v>
      </c>
      <c r="E8" s="23" t="s">
        <v>758</v>
      </c>
    </row>
    <row r="9" spans="1:6" ht="45" customHeight="1" x14ac:dyDescent="0.2">
      <c r="A9" s="185" t="s">
        <v>26</v>
      </c>
      <c r="B9" s="178"/>
      <c r="C9" s="178"/>
      <c r="D9" s="23" t="s">
        <v>754</v>
      </c>
      <c r="E9" s="23" t="s">
        <v>755</v>
      </c>
    </row>
    <row r="10" spans="1:6" ht="25.5" customHeight="1" x14ac:dyDescent="0.2">
      <c r="A10" s="126" t="s">
        <v>24</v>
      </c>
      <c r="B10" s="223" t="s">
        <v>25</v>
      </c>
      <c r="C10" s="224"/>
      <c r="D10" s="224"/>
      <c r="E10" s="225"/>
    </row>
    <row r="11" spans="1:6" x14ac:dyDescent="0.2">
      <c r="A11" s="13"/>
      <c r="B11" s="12"/>
      <c r="C11" s="12"/>
      <c r="D11" s="12"/>
      <c r="E11" s="12"/>
    </row>
    <row r="12" spans="1:6" x14ac:dyDescent="0.2">
      <c r="B12" s="12"/>
      <c r="C12" s="12"/>
      <c r="D12" s="12"/>
      <c r="E12" s="12"/>
    </row>
    <row r="13" spans="1:6" ht="22.5" customHeight="1" x14ac:dyDescent="0.2">
      <c r="A13" s="231" t="s">
        <v>74</v>
      </c>
      <c r="B13" s="275"/>
      <c r="C13" s="275"/>
      <c r="D13" s="275"/>
      <c r="E13" s="275"/>
      <c r="F13" s="232"/>
    </row>
    <row r="14" spans="1:6" ht="22.5" customHeight="1" x14ac:dyDescent="0.2">
      <c r="A14" s="231" t="s">
        <v>5</v>
      </c>
      <c r="B14" s="275"/>
      <c r="C14" s="275"/>
      <c r="D14" s="275"/>
      <c r="E14" s="275"/>
      <c r="F14" s="232"/>
    </row>
    <row r="15" spans="1:6" ht="33" customHeight="1" x14ac:dyDescent="0.2">
      <c r="A15" s="21" t="s">
        <v>75</v>
      </c>
      <c r="B15" s="21" t="s">
        <v>6</v>
      </c>
      <c r="C15" s="21" t="s">
        <v>7</v>
      </c>
      <c r="D15" s="21" t="s">
        <v>8</v>
      </c>
      <c r="E15" s="21" t="s">
        <v>9</v>
      </c>
      <c r="F15" s="21" t="s">
        <v>10</v>
      </c>
    </row>
    <row r="16" spans="1:6" ht="22.5" customHeight="1" x14ac:dyDescent="0.2">
      <c r="A16" s="1" t="s">
        <v>759</v>
      </c>
      <c r="B16" s="301">
        <v>1.0009999999999999</v>
      </c>
      <c r="C16" s="301">
        <v>1.0009999999999999</v>
      </c>
      <c r="D16" s="301">
        <v>1.0009999999999999</v>
      </c>
      <c r="E16" s="301">
        <v>1.0009999999999999</v>
      </c>
      <c r="F16" s="11"/>
    </row>
    <row r="17" spans="1:6" ht="22.5" customHeight="1" x14ac:dyDescent="0.2">
      <c r="A17" s="1" t="s">
        <v>760</v>
      </c>
      <c r="B17" s="301">
        <v>1.0049999999999999</v>
      </c>
      <c r="C17" s="301">
        <v>1.0049999999999999</v>
      </c>
      <c r="D17" s="301">
        <v>1.0069999999999999</v>
      </c>
      <c r="E17" s="301">
        <v>1.006</v>
      </c>
      <c r="F17" s="11"/>
    </row>
    <row r="18" spans="1:6" ht="22.5" customHeight="1" x14ac:dyDescent="0.2">
      <c r="A18" s="1" t="s">
        <v>761</v>
      </c>
      <c r="B18" s="301">
        <v>1.0049999999999999</v>
      </c>
      <c r="C18" s="301">
        <v>1.0049999999999999</v>
      </c>
      <c r="D18" s="301">
        <v>1.006</v>
      </c>
      <c r="E18" s="301">
        <v>1.006</v>
      </c>
      <c r="F18" s="11"/>
    </row>
    <row r="19" spans="1:6" ht="22.5" customHeight="1" x14ac:dyDescent="0.2">
      <c r="A19" s="1" t="s">
        <v>762</v>
      </c>
      <c r="B19" s="301">
        <v>1.012</v>
      </c>
      <c r="C19" s="301">
        <v>1.0129999999999999</v>
      </c>
      <c r="D19" s="301">
        <v>1.0109999999999999</v>
      </c>
      <c r="E19" s="301">
        <v>1.014</v>
      </c>
      <c r="F19" s="11"/>
    </row>
    <row r="20" spans="1:6" ht="22.5" customHeight="1" x14ac:dyDescent="0.2">
      <c r="A20" s="1" t="s">
        <v>763</v>
      </c>
      <c r="B20" s="301">
        <v>1.018</v>
      </c>
      <c r="C20" s="301">
        <v>1.018</v>
      </c>
      <c r="D20" s="301">
        <v>1.018</v>
      </c>
      <c r="E20" s="301">
        <v>1.02</v>
      </c>
      <c r="F20" s="11" t="s">
        <v>1488</v>
      </c>
    </row>
    <row r="21" spans="1:6" ht="22.5" customHeight="1" x14ac:dyDescent="0.2">
      <c r="A21" s="1" t="s">
        <v>764</v>
      </c>
      <c r="B21" s="301">
        <v>1.034</v>
      </c>
      <c r="C21" s="301">
        <v>1.032</v>
      </c>
      <c r="D21" s="301">
        <v>1.0269999999999999</v>
      </c>
      <c r="E21" s="301">
        <v>1.0309999999999999</v>
      </c>
      <c r="F21" s="175"/>
    </row>
    <row r="22" spans="1:6" ht="22.5" customHeight="1" x14ac:dyDescent="0.2">
      <c r="A22" s="1" t="s">
        <v>765</v>
      </c>
      <c r="B22" s="301">
        <v>1.048</v>
      </c>
      <c r="C22" s="301">
        <v>1.0489999999999999</v>
      </c>
      <c r="D22" s="301">
        <v>1.0529999999999999</v>
      </c>
      <c r="E22" s="301">
        <v>1.0509999999999999</v>
      </c>
      <c r="F22" s="300" t="s">
        <v>1489</v>
      </c>
    </row>
    <row r="23" spans="1:6" ht="22.5" customHeight="1" x14ac:dyDescent="0.2">
      <c r="A23" s="1" t="s">
        <v>766</v>
      </c>
      <c r="B23" s="301">
        <v>1.0620000000000001</v>
      </c>
      <c r="C23" s="301">
        <v>1.0609999999999999</v>
      </c>
      <c r="D23" s="301">
        <v>1.0629999999999999</v>
      </c>
      <c r="E23" s="301">
        <v>1.0620000000000001</v>
      </c>
      <c r="F23" s="1" t="s">
        <v>1490</v>
      </c>
    </row>
    <row r="25" spans="1:6" ht="22.5" customHeight="1" x14ac:dyDescent="0.2">
      <c r="A25" s="231" t="s">
        <v>76</v>
      </c>
      <c r="B25" s="275"/>
      <c r="C25" s="275"/>
      <c r="D25" s="275"/>
      <c r="E25" s="275"/>
      <c r="F25" s="232"/>
    </row>
    <row r="26" spans="1:6" ht="22.5" customHeight="1" x14ac:dyDescent="0.2">
      <c r="A26" s="231" t="s">
        <v>17</v>
      </c>
      <c r="B26" s="275"/>
      <c r="C26" s="275"/>
      <c r="D26" s="275"/>
      <c r="E26" s="275"/>
      <c r="F26" s="232"/>
    </row>
    <row r="27" spans="1:6" ht="33" customHeight="1" x14ac:dyDescent="0.2">
      <c r="A27" s="21" t="s">
        <v>11</v>
      </c>
      <c r="B27" s="21" t="s">
        <v>6</v>
      </c>
      <c r="C27" s="21" t="s">
        <v>7</v>
      </c>
      <c r="D27" s="21" t="s">
        <v>8</v>
      </c>
      <c r="E27" s="21" t="s">
        <v>9</v>
      </c>
      <c r="F27" s="21" t="s">
        <v>10</v>
      </c>
    </row>
    <row r="28" spans="1:6" ht="22.5" customHeight="1" x14ac:dyDescent="0.2">
      <c r="A28" s="1" t="s">
        <v>12</v>
      </c>
      <c r="B28" s="11"/>
      <c r="C28" s="11"/>
      <c r="D28" s="11"/>
      <c r="E28" s="11"/>
      <c r="F28" s="11"/>
    </row>
    <row r="29" spans="1:6" ht="22.5" customHeight="1" x14ac:dyDescent="0.2">
      <c r="A29" s="1" t="s">
        <v>13</v>
      </c>
      <c r="B29" s="11"/>
      <c r="C29" s="11"/>
      <c r="D29" s="11"/>
      <c r="E29" s="11"/>
      <c r="F29" s="11"/>
    </row>
    <row r="30" spans="1:6" ht="22.5" customHeight="1" x14ac:dyDescent="0.2">
      <c r="A30" s="1" t="s">
        <v>14</v>
      </c>
      <c r="B30" s="11"/>
      <c r="C30" s="11"/>
      <c r="D30" s="11"/>
      <c r="E30" s="11"/>
      <c r="F30" s="11"/>
    </row>
    <row r="31" spans="1:6" ht="22.5" customHeight="1" x14ac:dyDescent="0.2">
      <c r="A31" s="1" t="s">
        <v>15</v>
      </c>
      <c r="B31" s="11"/>
      <c r="C31" s="11"/>
      <c r="D31" s="11"/>
      <c r="E31" s="11"/>
      <c r="F31" s="11"/>
    </row>
    <row r="32" spans="1:6" ht="22.5" customHeight="1" x14ac:dyDescent="0.2">
      <c r="A32" s="1" t="s">
        <v>16</v>
      </c>
      <c r="B32" s="11"/>
      <c r="C32" s="11"/>
      <c r="D32" s="11"/>
      <c r="E32" s="11"/>
      <c r="F32" s="11"/>
    </row>
    <row r="34" spans="1:6" ht="22.5" customHeight="1" x14ac:dyDescent="0.2">
      <c r="A34" s="231" t="s">
        <v>76</v>
      </c>
      <c r="B34" s="275"/>
      <c r="C34" s="275"/>
      <c r="D34" s="275"/>
      <c r="E34" s="275"/>
      <c r="F34" s="232"/>
    </row>
    <row r="35" spans="1:6" ht="22.5" customHeight="1" x14ac:dyDescent="0.2">
      <c r="A35" s="231" t="s">
        <v>18</v>
      </c>
      <c r="B35" s="275"/>
      <c r="C35" s="275"/>
      <c r="D35" s="275"/>
      <c r="E35" s="275"/>
      <c r="F35" s="232"/>
    </row>
    <row r="36" spans="1:6" ht="33" customHeight="1" x14ac:dyDescent="0.2">
      <c r="A36" s="21" t="s">
        <v>11</v>
      </c>
      <c r="B36" s="21" t="s">
        <v>6</v>
      </c>
      <c r="C36" s="21" t="s">
        <v>7</v>
      </c>
      <c r="D36" s="21" t="s">
        <v>8</v>
      </c>
      <c r="E36" s="21" t="s">
        <v>9</v>
      </c>
      <c r="F36" s="21" t="s">
        <v>10</v>
      </c>
    </row>
    <row r="37" spans="1:6" ht="22.5" customHeight="1" x14ac:dyDescent="0.2">
      <c r="A37" s="1" t="s">
        <v>12</v>
      </c>
      <c r="B37" s="11"/>
      <c r="C37" s="11"/>
      <c r="D37" s="11"/>
      <c r="E37" s="11"/>
      <c r="F37" s="11"/>
    </row>
    <row r="38" spans="1:6" ht="22.5" customHeight="1" x14ac:dyDescent="0.2">
      <c r="A38" s="1" t="s">
        <v>13</v>
      </c>
      <c r="B38" s="11"/>
      <c r="C38" s="11"/>
      <c r="D38" s="11"/>
      <c r="E38" s="11"/>
      <c r="F38" s="11"/>
    </row>
    <row r="39" spans="1:6" ht="22.5" customHeight="1" x14ac:dyDescent="0.2">
      <c r="A39" s="1" t="s">
        <v>14</v>
      </c>
      <c r="B39" s="11"/>
      <c r="C39" s="11"/>
      <c r="D39" s="11"/>
      <c r="E39" s="11"/>
      <c r="F39" s="11"/>
    </row>
    <row r="40" spans="1:6" ht="22.5" customHeight="1" x14ac:dyDescent="0.2">
      <c r="A40" s="1" t="s">
        <v>15</v>
      </c>
      <c r="B40" s="11"/>
      <c r="C40" s="11"/>
      <c r="D40" s="11"/>
      <c r="E40" s="11"/>
      <c r="F40" s="11"/>
    </row>
    <row r="41" spans="1:6" ht="22.5" customHeight="1" x14ac:dyDescent="0.2">
      <c r="A41" s="1" t="s">
        <v>16</v>
      </c>
      <c r="B41" s="11"/>
      <c r="C41" s="11"/>
      <c r="D41" s="11"/>
      <c r="E41" s="11"/>
      <c r="F41"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E2"/>
    <mergeCell ref="B10:E10"/>
    <mergeCell ref="A4:E4"/>
    <mergeCell ref="A5:A6"/>
    <mergeCell ref="A35:F35"/>
    <mergeCell ref="A13:F13"/>
    <mergeCell ref="A14:F14"/>
    <mergeCell ref="A34:F34"/>
    <mergeCell ref="A25:F25"/>
    <mergeCell ref="A26:F26"/>
    <mergeCell ref="A3:XFD3"/>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A4" sqref="A4:Q4"/>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4"/>
      <c r="H1" s="278" t="s">
        <v>186</v>
      </c>
      <c r="I1" s="279"/>
    </row>
    <row r="2" spans="1:17" s="10" customFormat="1" ht="25.5" customHeight="1" x14ac:dyDescent="0.2">
      <c r="A2" s="241" t="s">
        <v>185</v>
      </c>
      <c r="B2" s="242"/>
      <c r="C2" s="242"/>
      <c r="D2" s="242"/>
      <c r="E2" s="242"/>
      <c r="F2" s="242"/>
      <c r="G2" s="242"/>
      <c r="H2" s="242"/>
      <c r="I2" s="242"/>
      <c r="J2" s="242"/>
      <c r="K2" s="242"/>
      <c r="L2" s="242"/>
      <c r="M2" s="242"/>
      <c r="N2" s="242"/>
      <c r="O2" s="242"/>
      <c r="P2" s="242"/>
      <c r="Q2" s="242"/>
    </row>
    <row r="3" spans="1:17" s="256" customFormat="1" ht="17.100000000000001" customHeight="1" x14ac:dyDescent="0.2">
      <c r="B3" s="233"/>
      <c r="C3" s="233"/>
      <c r="D3" s="233"/>
      <c r="E3" s="233"/>
      <c r="F3" s="233"/>
      <c r="G3" s="233"/>
      <c r="H3" s="233"/>
      <c r="I3" s="233"/>
      <c r="J3" s="233"/>
      <c r="K3" s="233"/>
      <c r="L3" s="233"/>
      <c r="M3" s="233"/>
      <c r="N3" s="233"/>
      <c r="O3" s="233"/>
      <c r="P3" s="233"/>
      <c r="Q3" s="233"/>
    </row>
    <row r="4" spans="1:17" s="10" customFormat="1" ht="25.5" customHeight="1" x14ac:dyDescent="0.2">
      <c r="A4" s="280" t="str">
        <f>Overview!B4&amp; " - Effective from "&amp;Overview!D4&amp;" - "&amp;Overview!E4&amp;" new designated EHV charges"</f>
        <v>Fulcrum Electricity Assets Ltd - GSP_L - Effective from 1 April 2026 - Final new designated EHV charges</v>
      </c>
      <c r="B4" s="281"/>
      <c r="C4" s="281"/>
      <c r="D4" s="281"/>
      <c r="E4" s="281"/>
      <c r="F4" s="281"/>
      <c r="G4" s="281"/>
      <c r="H4" s="281"/>
      <c r="I4" s="281"/>
      <c r="J4" s="281"/>
      <c r="K4" s="281"/>
      <c r="L4" s="281"/>
      <c r="M4" s="281"/>
      <c r="N4" s="281"/>
      <c r="O4" s="281"/>
      <c r="P4" s="281"/>
      <c r="Q4" s="281"/>
    </row>
    <row r="5" spans="1:17" ht="69.75" customHeight="1" x14ac:dyDescent="0.2">
      <c r="A5" s="28" t="s">
        <v>189</v>
      </c>
      <c r="B5" s="28" t="s">
        <v>98</v>
      </c>
      <c r="C5" s="28" t="s">
        <v>773</v>
      </c>
      <c r="D5" s="28" t="s">
        <v>66</v>
      </c>
      <c r="E5" s="28" t="s">
        <v>99</v>
      </c>
      <c r="F5" s="28" t="s">
        <v>773</v>
      </c>
      <c r="G5" s="28" t="s">
        <v>67</v>
      </c>
      <c r="H5" s="67" t="s">
        <v>60</v>
      </c>
      <c r="I5" s="55" t="s">
        <v>654</v>
      </c>
      <c r="J5" s="67" t="str">
        <f>'Annex 2 Designated EHV charges'!I11</f>
        <v>Import
Super Red
unit charge
(p/kWh)</v>
      </c>
      <c r="K5" s="67" t="str">
        <f>'Annex 2 Designated EHV charges'!J11</f>
        <v>Import
fixed charge
(p/day)</v>
      </c>
      <c r="L5" s="67" t="str">
        <f>'Annex 2 Designated EHV charges'!K11</f>
        <v>Import
capacity charge
(p/kVA/day)</v>
      </c>
      <c r="M5" s="67" t="str">
        <f>'Annex 2 Designated EHV charges'!L11</f>
        <v>Import
exceeded capacity charge
(p/kVA/day)</v>
      </c>
      <c r="N5" s="67" t="str">
        <f>'Annex 2 Designated EHV charges'!M11</f>
        <v>Export
Super Red
unit charge
(p/kWh)</v>
      </c>
      <c r="O5" s="67" t="str">
        <f>'Annex 2 Designated EHV charges'!N11</f>
        <v>Export
fixed charge
(p/day)</v>
      </c>
      <c r="P5" s="67" t="str">
        <f>'Annex 2 Designated EHV charges'!O11</f>
        <v>Export
capacity charge
(p/kVA/day)</v>
      </c>
      <c r="Q5" s="67" t="str">
        <f>'Annex 2 Designated EHV charges'!P11</f>
        <v>Export
exceeded capacity charge
(p/kVA/day)</v>
      </c>
    </row>
    <row r="6" spans="1:17" ht="22.5" customHeight="1" x14ac:dyDescent="0.2">
      <c r="A6" s="45"/>
      <c r="B6" s="45" t="s">
        <v>77</v>
      </c>
      <c r="C6" s="45"/>
      <c r="D6" s="45"/>
      <c r="E6" s="46" t="s">
        <v>78</v>
      </c>
      <c r="F6" s="46"/>
      <c r="G6" s="46"/>
      <c r="H6" s="47"/>
      <c r="I6" s="47"/>
      <c r="J6" s="30"/>
      <c r="K6" s="31"/>
      <c r="L6" s="31"/>
      <c r="M6" s="31"/>
      <c r="N6" s="39"/>
      <c r="O6" s="40"/>
      <c r="P6" s="40"/>
      <c r="Q6" s="40"/>
    </row>
    <row r="7" spans="1:17" ht="56.1" customHeight="1" x14ac:dyDescent="0.2">
      <c r="A7" s="45"/>
      <c r="B7" s="45" t="s">
        <v>79</v>
      </c>
      <c r="C7" s="45"/>
      <c r="D7" s="45"/>
      <c r="E7" s="46" t="s">
        <v>88</v>
      </c>
      <c r="F7" s="46"/>
      <c r="G7" s="46"/>
      <c r="H7" s="47"/>
      <c r="I7" s="47"/>
      <c r="J7" s="30"/>
      <c r="K7" s="31"/>
      <c r="L7" s="31"/>
      <c r="M7" s="31"/>
      <c r="N7" s="39"/>
      <c r="O7" s="40"/>
      <c r="P7" s="40"/>
      <c r="Q7" s="40"/>
    </row>
    <row r="8" spans="1:17" ht="58.5" customHeight="1" x14ac:dyDescent="0.2">
      <c r="A8" s="45"/>
      <c r="B8" s="45" t="s">
        <v>80</v>
      </c>
      <c r="C8" s="45"/>
      <c r="D8" s="45"/>
      <c r="E8" s="46" t="s">
        <v>89</v>
      </c>
      <c r="F8" s="46"/>
      <c r="G8" s="46"/>
      <c r="H8" s="47"/>
      <c r="I8" s="47"/>
      <c r="J8" s="30"/>
      <c r="K8" s="31"/>
      <c r="L8" s="31"/>
      <c r="M8" s="31"/>
      <c r="N8" s="39"/>
      <c r="O8" s="40"/>
      <c r="P8" s="40"/>
      <c r="Q8" s="40"/>
    </row>
    <row r="9" spans="1:17" ht="22.5" customHeight="1" x14ac:dyDescent="0.2">
      <c r="A9" s="45"/>
      <c r="B9" s="45" t="s">
        <v>81</v>
      </c>
      <c r="C9" s="45"/>
      <c r="D9" s="45"/>
      <c r="E9" s="46" t="s">
        <v>90</v>
      </c>
      <c r="F9" s="46"/>
      <c r="G9" s="46"/>
      <c r="H9" s="47"/>
      <c r="I9" s="47"/>
      <c r="J9" s="30"/>
      <c r="K9" s="31"/>
      <c r="L9" s="31"/>
      <c r="M9" s="31"/>
      <c r="N9" s="39"/>
      <c r="O9" s="40"/>
      <c r="P9" s="40"/>
      <c r="Q9" s="40"/>
    </row>
    <row r="10" spans="1:17" ht="22.5" customHeight="1" x14ac:dyDescent="0.2">
      <c r="A10" s="45"/>
      <c r="B10" s="45" t="s">
        <v>82</v>
      </c>
      <c r="C10" s="45"/>
      <c r="D10" s="45"/>
      <c r="E10" s="46" t="s">
        <v>91</v>
      </c>
      <c r="F10" s="46"/>
      <c r="G10" s="46"/>
      <c r="H10" s="47"/>
      <c r="I10" s="47"/>
      <c r="J10" s="30"/>
      <c r="K10" s="31"/>
      <c r="L10" s="31"/>
      <c r="M10" s="31"/>
      <c r="N10" s="39"/>
      <c r="O10" s="40"/>
      <c r="P10" s="40"/>
      <c r="Q10" s="40"/>
    </row>
    <row r="11" spans="1:17" ht="22.5" customHeight="1" x14ac:dyDescent="0.2">
      <c r="A11" s="45"/>
      <c r="B11" s="45" t="s">
        <v>83</v>
      </c>
      <c r="C11" s="45"/>
      <c r="D11" s="45"/>
      <c r="E11" s="46" t="s">
        <v>92</v>
      </c>
      <c r="F11" s="46"/>
      <c r="G11" s="46"/>
      <c r="H11" s="47"/>
      <c r="I11" s="47"/>
      <c r="J11" s="30"/>
      <c r="K11" s="31"/>
      <c r="L11" s="31"/>
      <c r="M11" s="31"/>
      <c r="N11" s="39"/>
      <c r="O11" s="40"/>
      <c r="P11" s="40"/>
      <c r="Q11" s="40"/>
    </row>
    <row r="12" spans="1:17" ht="22.5" customHeight="1" x14ac:dyDescent="0.2">
      <c r="A12" s="45"/>
      <c r="B12" s="45" t="s">
        <v>84</v>
      </c>
      <c r="C12" s="45"/>
      <c r="D12" s="45"/>
      <c r="E12" s="46" t="s">
        <v>93</v>
      </c>
      <c r="F12" s="46"/>
      <c r="G12" s="46"/>
      <c r="H12" s="47"/>
      <c r="I12" s="47"/>
      <c r="J12" s="30"/>
      <c r="K12" s="31"/>
      <c r="L12" s="31"/>
      <c r="M12" s="31"/>
      <c r="N12" s="39"/>
      <c r="O12" s="40"/>
      <c r="P12" s="40"/>
      <c r="Q12" s="40"/>
    </row>
    <row r="13" spans="1:17" ht="22.5" customHeight="1" x14ac:dyDescent="0.2">
      <c r="A13" s="45"/>
      <c r="B13" s="45" t="s">
        <v>85</v>
      </c>
      <c r="C13" s="45"/>
      <c r="D13" s="45"/>
      <c r="E13" s="46" t="s">
        <v>94</v>
      </c>
      <c r="F13" s="46"/>
      <c r="G13" s="46"/>
      <c r="H13" s="47"/>
      <c r="I13" s="47"/>
      <c r="J13" s="30"/>
      <c r="K13" s="31"/>
      <c r="L13" s="31"/>
      <c r="M13" s="31"/>
      <c r="N13" s="39"/>
      <c r="O13" s="40"/>
      <c r="P13" s="40"/>
      <c r="Q13" s="40"/>
    </row>
    <row r="14" spans="1:17" ht="22.5" customHeight="1" x14ac:dyDescent="0.2">
      <c r="A14" s="45"/>
      <c r="B14" s="45" t="s">
        <v>86</v>
      </c>
      <c r="C14" s="45"/>
      <c r="D14" s="45"/>
      <c r="E14" s="46" t="s">
        <v>95</v>
      </c>
      <c r="F14" s="46"/>
      <c r="G14" s="46"/>
      <c r="H14" s="47"/>
      <c r="I14" s="47"/>
      <c r="J14" s="30"/>
      <c r="K14" s="31"/>
      <c r="L14" s="31"/>
      <c r="M14" s="31"/>
      <c r="N14" s="39"/>
      <c r="O14" s="40"/>
      <c r="P14" s="40"/>
      <c r="Q14" s="40"/>
    </row>
    <row r="15" spans="1:17" ht="22.5" customHeight="1" x14ac:dyDescent="0.2">
      <c r="A15" s="45"/>
      <c r="B15" s="45" t="s">
        <v>87</v>
      </c>
      <c r="C15" s="45"/>
      <c r="D15" s="45"/>
      <c r="E15" s="46" t="s">
        <v>96</v>
      </c>
      <c r="F15" s="46"/>
      <c r="G15" s="46"/>
      <c r="H15" s="47"/>
      <c r="I15" s="47"/>
      <c r="J15" s="30"/>
      <c r="K15" s="31"/>
      <c r="L15" s="31"/>
      <c r="M15" s="31"/>
      <c r="N15" s="39"/>
      <c r="O15" s="40"/>
      <c r="P15" s="40"/>
      <c r="Q15" s="40"/>
    </row>
    <row r="17" spans="1:17" ht="27.75" customHeight="1" x14ac:dyDescent="0.2">
      <c r="A17" s="280" t="str">
        <f>Overview!B4&amp; " - Effective from "&amp;Overview!D4&amp;" - "&amp;Overview!E4&amp;" new designated EHV line loss factors"</f>
        <v>Fulcrum Electricity Assets Ltd - GSP_L - Effective from 1 April 2026 -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
      <c r="A18" s="28" t="s">
        <v>189</v>
      </c>
      <c r="B18" s="28" t="s">
        <v>98</v>
      </c>
      <c r="C18" s="28" t="s">
        <v>773</v>
      </c>
      <c r="D18" s="28" t="s">
        <v>66</v>
      </c>
      <c r="E18" s="28" t="s">
        <v>99</v>
      </c>
      <c r="F18" s="28" t="s">
        <v>773</v>
      </c>
      <c r="G18" s="28" t="s">
        <v>67</v>
      </c>
      <c r="H18" s="67" t="s">
        <v>60</v>
      </c>
      <c r="I18" s="55" t="s">
        <v>654</v>
      </c>
      <c r="J18" s="34" t="s">
        <v>156</v>
      </c>
      <c r="K18" s="34" t="s">
        <v>155</v>
      </c>
      <c r="L18" s="34" t="s">
        <v>157</v>
      </c>
      <c r="M18" s="34" t="s">
        <v>158</v>
      </c>
      <c r="N18" s="36" t="s">
        <v>159</v>
      </c>
      <c r="O18" s="36" t="s">
        <v>160</v>
      </c>
      <c r="P18" s="36" t="s">
        <v>161</v>
      </c>
      <c r="Q18" s="36" t="s">
        <v>162</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4:Q4"/>
    <mergeCell ref="A2:Q2"/>
    <mergeCell ref="A17:Q17"/>
    <mergeCell ref="A3:XFD3"/>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2024-12-12T11:11:43Z</cp:lastPrinted>
  <dcterms:created xsi:type="dcterms:W3CDTF">2009-11-12T11:38:00Z</dcterms:created>
  <dcterms:modified xsi:type="dcterms:W3CDTF">2026-04-14T08:41:33Z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